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am Instructions" sheetId="1" r:id="rId4"/>
    <sheet state="visible" name="Records 1 — Trial Balance" sheetId="2" r:id="rId5"/>
    <sheet state="visible" name="Records 2 — Balance Sheet" sheetId="3" r:id="rId6"/>
    <sheet state="visible" name="Records 3 — Assets &amp; People" sheetId="4" r:id="rId7"/>
    <sheet state="visible" name="Records 4 — Notes" sheetId="5" r:id="rId8"/>
    <sheet state="visible" name="W1 Mapping" sheetId="6" r:id="rId9"/>
    <sheet state="visible" name="W2 Return Build" sheetId="7" r:id="rId10"/>
    <sheet state="visible" name="W3 Schedule L" sheetId="8" r:id="rId11"/>
    <sheet state="visible" name="W4 M-1 M-2 RE" sheetId="9" r:id="rId12"/>
    <sheet state="visible" name="W5 K-1 &amp; Tie-outs" sheetId="10" r:id="rId13"/>
  </sheets>
  <definedNames/>
  <calcPr/>
  <extLst>
    <ext uri="GoogleSheetsCustomDataVersion2">
      <go:sheetsCustomData xmlns:go="http://customooxmlschemas.google.com/" r:id="rId14" roundtripDataChecksum="GZRtiN8/bFcdPxi2B1dxVc8DzLz9/9R07OtOuBUJqqI="/>
    </ext>
  </extLst>
</workbook>
</file>

<file path=xl/sharedStrings.xml><?xml version="1.0" encoding="utf-8"?>
<sst xmlns="http://schemas.openxmlformats.org/spreadsheetml/2006/main" count="463" uniqueCount="341">
  <si>
    <t>Form 1120-S Practical Exam — Nsoromma Digital Inc.</t>
  </si>
  <si>
    <t>Schedule 2 — Comparative balance sheet, tax basis</t>
  </si>
  <si>
    <t>JOEST US CONSULT  ·  #AkofenaCohort 2026  ·  Module 3, Business Tax Returns  ·  Tax year 2025  ·  100 marks</t>
  </si>
  <si>
    <t>1 January 2025 and 31 December 2025  ·  Accumulated depreciation reflects TAX depreciation</t>
  </si>
  <si>
    <t>THE TASK</t>
  </si>
  <si>
    <t>You are the tax preparer for Nsoromma Digital Inc., an S corporation. The client's bookkeeper has sent the records on the four Records tabs. They are the accounts as posted, not a tax computation.
Work the records into the blank working papers on tabs W1 to W5, then enter your worksheet into the CCH Axcess 1120-S simulator and print the completed Form 1120-S to PDF from Form View.
Some amounts in these records are on the wrong line, some are deductible only in part, and some are not deductible at all — but every one of them still has an effect somewhere on the return.</t>
  </si>
  <si>
    <t>Line</t>
  </si>
  <si>
    <t>Description</t>
  </si>
  <si>
    <t>01/01/2025</t>
  </si>
  <si>
    <t>WHAT YOU SUBMIT</t>
  </si>
  <si>
    <t>12/31/2025</t>
  </si>
  <si>
    <t>Note</t>
  </si>
  <si>
    <t>1</t>
  </si>
  <si>
    <t>Cash</t>
  </si>
  <si>
    <t>1.  This workbook, completed — save as Surname_Firstname_1120S_Worksheet.xlsx</t>
  </si>
  <si>
    <t>2.  The Form 1120-S from the simulator, printed from Form View — save as Surname_Firstname_1120S_Return.pdf</t>
  </si>
  <si>
    <t>2a</t>
  </si>
  <si>
    <t>Trade notes and accounts receivable</t>
  </si>
  <si>
    <t>Email both files to asiedu@joestusconsult.com by the deadline announced with this paper.</t>
  </si>
  <si>
    <t>HOW TO USE THIS WORKBOOK — LEGEND</t>
  </si>
  <si>
    <t>2b</t>
  </si>
  <si>
    <t>Less: allowance for bad debts</t>
  </si>
  <si>
    <t>Enter as a positive number</t>
  </si>
  <si>
    <t>3</t>
  </si>
  <si>
    <t>Inventories</t>
  </si>
  <si>
    <t>Agrees with Form 1125-A</t>
  </si>
  <si>
    <t>Yellow cell, blue figures</t>
  </si>
  <si>
    <t>5</t>
  </si>
  <si>
    <t>Tax-exempt securities (municipal bonds)</t>
  </si>
  <si>
    <t>You fill this in. These are the only cells you should type in.</t>
  </si>
  <si>
    <t>White cell, black figures</t>
  </si>
  <si>
    <t>Given to you in the records, or calculated for you. Do not overwrite.</t>
  </si>
  <si>
    <t>9a</t>
  </si>
  <si>
    <t>Grey bold totals</t>
  </si>
  <si>
    <t>Buildings and other depreciable assets</t>
  </si>
  <si>
    <t>Formulas. They recalculate from your entries — if a total looks wrong, an entry above it is wrong.</t>
  </si>
  <si>
    <t>Tabs Records 1 to 4</t>
  </si>
  <si>
    <t>—</t>
  </si>
  <si>
    <t>The client's records. Read all four before entering anything.</t>
  </si>
  <si>
    <t>Tabs W1 to W5</t>
  </si>
  <si>
    <t>See Records 3</t>
  </si>
  <si>
    <t>Your working papers. W5 carries the tie-out checks your return must satisfy.</t>
  </si>
  <si>
    <t>9b</t>
  </si>
  <si>
    <t>Example of the format expected on tab W1:</t>
  </si>
  <si>
    <t>Less: accumulated depreciation</t>
  </si>
  <si>
    <t>Account</t>
  </si>
  <si>
    <t>11</t>
  </si>
  <si>
    <t>Land</t>
  </si>
  <si>
    <t>Amount per books</t>
  </si>
  <si>
    <t>Adjustment</t>
  </si>
  <si>
    <t>13</t>
  </si>
  <si>
    <t>Per return</t>
  </si>
  <si>
    <t>Other assets — rental and utility deposits</t>
  </si>
  <si>
    <t>Sample account — delete this row</t>
  </si>
  <si>
    <t>16</t>
  </si>
  <si>
    <t>Accounts payable</t>
  </si>
  <si>
    <t>Reason: half of the cost relates to a non-deductible item; moved to box 16c.</t>
  </si>
  <si>
    <t>18</t>
  </si>
  <si>
    <t>Other current liabilities — accrued expenses</t>
  </si>
  <si>
    <t>MARKS</t>
  </si>
  <si>
    <t>19</t>
  </si>
  <si>
    <t>Loans from shareholders</t>
  </si>
  <si>
    <t>Owed to Mr Owusu-Ansah</t>
  </si>
  <si>
    <t>20</t>
  </si>
  <si>
    <t>Mortgages, notes and bonds payable in 1 year or more</t>
  </si>
  <si>
    <t>Task 1 — the worksheet (tabs W1 to W5)</t>
  </si>
  <si>
    <t>60 marks</t>
  </si>
  <si>
    <t>Includes the May 2025 equipment loan</t>
  </si>
  <si>
    <t>22</t>
  </si>
  <si>
    <t>Capital stock</t>
  </si>
  <si>
    <t>Task 2 — the return in the simulator</t>
  </si>
  <si>
    <t>30 marks</t>
  </si>
  <si>
    <t>Task 3 — presentation and tie-outs</t>
  </si>
  <si>
    <t>10 marks</t>
  </si>
  <si>
    <t>23</t>
  </si>
  <si>
    <t>Time allowed</t>
  </si>
  <si>
    <t>Additional paid-in capital</t>
  </si>
  <si>
    <t>3 hours 30 minutes, open book</t>
  </si>
  <si>
    <t>Do not force a schedule to balance. A plug figure loses the marks for the schedule and for the tie-out.</t>
  </si>
  <si>
    <t>24</t>
  </si>
  <si>
    <t>Retained earnings (tax basis)</t>
  </si>
  <si>
    <t>YOU MUST DERIVE THIS — see tab W4</t>
  </si>
  <si>
    <t>The equipment loan drawn in May 2025 and the repayments made during the year are already reflected in line 20.</t>
  </si>
  <si>
    <t>Schedule 1 — Unadjusted trial balance</t>
  </si>
  <si>
    <t>Income and expenditure accounts as posted by the bookkeeper  ·  Year ended 31 December 2025</t>
  </si>
  <si>
    <t>Amount ($)</t>
  </si>
  <si>
    <t>INCOME</t>
  </si>
  <si>
    <t>Advertising</t>
  </si>
  <si>
    <t>Service revenue — gross</t>
  </si>
  <si>
    <t>Pension and profit-sharing plans</t>
  </si>
  <si>
    <t>Less: returns and allowances</t>
  </si>
  <si>
    <t>Employee benefit programs</t>
  </si>
  <si>
    <t>Interest income — business bank account</t>
  </si>
  <si>
    <t>Business meals</t>
  </si>
  <si>
    <t>Interest income — municipal bonds</t>
  </si>
  <si>
    <t>Client entertainment</t>
  </si>
  <si>
    <t>Gain on disposal of equipment</t>
  </si>
  <si>
    <t>Charitable contributions</t>
  </si>
  <si>
    <t>Office expense</t>
  </si>
  <si>
    <t>COST OF SALES</t>
  </si>
  <si>
    <t>Software and subscriptions</t>
  </si>
  <si>
    <t>Cost of goods sold (see Records 3)</t>
  </si>
  <si>
    <t>Professional fees — legal and accounting</t>
  </si>
  <si>
    <t>Insurance</t>
  </si>
  <si>
    <t>EXPENSES</t>
  </si>
  <si>
    <t>Bank and merchant charges</t>
  </si>
  <si>
    <t>Officer compensation — cash salaries</t>
  </si>
  <si>
    <t>Travel</t>
  </si>
  <si>
    <t>Salaries and wages — other staff</t>
  </si>
  <si>
    <t>Telephone and internet</t>
  </si>
  <si>
    <t>Repairs and maintenance</t>
  </si>
  <si>
    <t>Utilities</t>
  </si>
  <si>
    <t>Bad debts written off</t>
  </si>
  <si>
    <t>Dues and memberships</t>
  </si>
  <si>
    <t>Rent — office premises</t>
  </si>
  <si>
    <t>Training and continuing education</t>
  </si>
  <si>
    <t>Taxes and licenses</t>
  </si>
  <si>
    <t>Postage and delivery</t>
  </si>
  <si>
    <t>Interest expense</t>
  </si>
  <si>
    <t>Depreciation — per the books</t>
  </si>
  <si>
    <t>The accounts above are the client's own classifications. Read Records 4 before you use any of them.</t>
  </si>
  <si>
    <t>Schedule 3 — Fixed assets and cost of sales  ·  Schedule 4 — Payroll  ·  Schedule 5 — Shareholders</t>
  </si>
  <si>
    <t>Tax figures. The depreciation below is the Form 4562 figure, not the book figure.</t>
  </si>
  <si>
    <t>SCHEDULE 3 — FIXED ASSET MOVEMENT, TAX BASIS</t>
  </si>
  <si>
    <t>Schedule 6 — Extract from the 2024 return  ·  Schedule 7 — Notes from the bookkeeper and your file review</t>
  </si>
  <si>
    <t>Read every note before you enter a figure. Each one changes where an amount belongs.</t>
  </si>
  <si>
    <t>Movement</t>
  </si>
  <si>
    <t>Cost ($)</t>
  </si>
  <si>
    <t>Accumulated depreciation ($)</t>
  </si>
  <si>
    <t>Balance at 1 January 2025</t>
  </si>
  <si>
    <t>Additions — equipment and fit-out, placed in service May 2025</t>
  </si>
  <si>
    <t>SCHEDULE 6 — EXTRACT FROM THE 2024 RETURN</t>
  </si>
  <si>
    <t>Disposal — server equipment sold 30 September 2025</t>
  </si>
  <si>
    <t>Account at 31 December 2024</t>
  </si>
  <si>
    <t>Balance ($)</t>
  </si>
  <si>
    <t>Section 179 elected on the May 2025 additions</t>
  </si>
  <si>
    <t>Schedule M-2, column (a) — accumulated adjustments account (AAA)</t>
  </si>
  <si>
    <t>MACRS depreciation for the year, per Form 4562</t>
  </si>
  <si>
    <t>Schedule M-2, column (d) — other adjustments account (OAA)</t>
  </si>
  <si>
    <t>Balance at 31 December 2025</t>
  </si>
  <si>
    <t>Schedule L, line 24 — retained earnings, tax basis</t>
  </si>
  <si>
    <t>Columns (b) and (c) — previously taxed income and accumulated E&amp;P</t>
  </si>
  <si>
    <t>The corporation has never been a C corporation, so there is no accumulated E&amp;P.</t>
  </si>
  <si>
    <t>SCHEDULE 7 — NOTES</t>
  </si>
  <si>
    <t>← you compute these two</t>
  </si>
  <si>
    <t>•  The server equipment sold on 30 September realised 18,000 in cash. Its adjusted tax basis was 9,000, so the gain is 9,000, all of it depreciation recapture.</t>
  </si>
  <si>
    <t>•  The bookkeeper recorded the disposal correctly in the accounts and posted the gain to "Gain on disposal of equipment".</t>
  </si>
  <si>
    <t>1.  Repairs and maintenance of 26,500 includes 15,000 paid for a rented off-site storage unit. The bookkeeper had no better account to use.</t>
  </si>
  <si>
    <t>2.  Taxes and licenses of 41,000 is employer payroll taxes 34,500, Texas franchise tax 4,000, and 2,500 of penalties charged for late payroll tax deposits.</t>
  </si>
  <si>
    <t>3.  Interest expense of 21,000 includes 2,000 of interest on a margin facility taken out to buy and carry the municipal bonds. The balance is interest on the corporation's own equipment loan and line of credit.</t>
  </si>
  <si>
    <t>4.  Business meals of 19,000 are all ordinary business meals with clients and staff, recorded at 100% of cost. Client entertainment of 4,000 is hospitality at a sporting event.</t>
  </si>
  <si>
    <t>5.  Charitable contributions of 6,000 were paid to a qualifying public charity.</t>
  </si>
  <si>
    <t>6.  There were no capital transactions other than the equipment disposal, no rental activity, no foreign accounts and no foreign shareholders.</t>
  </si>
  <si>
    <t>7.  The corporation has no built-in gains tax, no excess net passive income and no estimated tax payments to report.</t>
  </si>
  <si>
    <t>8.  For box 17, code V, report qualified business income equal to ordinary business income, and W-2 wages equal to the total of page 1 lines 7 and 8. The section 179 deduction is reported separately in box 11.</t>
  </si>
  <si>
    <t>•  Cost of goods sold of 742,000 is opening inventory 128,000 plus purchases 745,000 less closing inventory 131,000. No depreciation is included in cost of goods sold.</t>
  </si>
  <si>
    <t>•  Depreciation per the books for the year was 71,000. The figures above are the tax figures.</t>
  </si>
  <si>
    <t>SCHEDULE 4 — PAYROLL AND OFFICERS</t>
  </si>
  <si>
    <t>Person and role</t>
  </si>
  <si>
    <t>Cash salary ($)</t>
  </si>
  <si>
    <t>Health insurance ($)</t>
  </si>
  <si>
    <t>Form W-2 box 1 ($)</t>
  </si>
  <si>
    <t>Kwesi Owusu-Ansah — President, shareholder-employee</t>
  </si>
  <si>
    <t>W1 — Account mapping and book-to-tax adjustments</t>
  </si>
  <si>
    <t>Map every trial balance account to its destination. Yellow cells are yours.   [Task 1.1 and 1.2 — 22 marks]</t>
  </si>
  <si>
    <t>Account per the trial balance</t>
  </si>
  <si>
    <t>Naa Adjeley Lamptey — Operations director, shareholder-employee</t>
  </si>
  <si>
    <t>Per books ($)</t>
  </si>
  <si>
    <t>Adjustment ($)</t>
  </si>
  <si>
    <t>Per return ($)</t>
  </si>
  <si>
    <t>Officers, total</t>
  </si>
  <si>
    <t>Reason for the adjustment</t>
  </si>
  <si>
    <t>All other employees (11 staff, non-shareholders)</t>
  </si>
  <si>
    <t>•  The officers' health insurance was correctly included in box 1 of their Forms W-2. The bookkeeper posted the cash salaries to officer compensation and ALL of the health insurance, officers and staff alike, to employee benefit programs.</t>
  </si>
  <si>
    <t>SCHEDULE 5 — SHAREHOLDERS AND DISTRIBUTIONS</t>
  </si>
  <si>
    <t>Returns and allowances</t>
  </si>
  <si>
    <t>Shareholder and TIN</t>
  </si>
  <si>
    <t>Shares</t>
  </si>
  <si>
    <t>Ownership</t>
  </si>
  <si>
    <t>Cash distributions ($)</t>
  </si>
  <si>
    <t>Kwesi Owusu-Ansah — 452-88-3106</t>
  </si>
  <si>
    <t>Naa Adjeley Lamptey — 533-21-9074</t>
  </si>
  <si>
    <t>Priya Raman — 617-40-2258</t>
  </si>
  <si>
    <t>Total</t>
  </si>
  <si>
    <t>Cost of goods sold</t>
  </si>
  <si>
    <t>W2 — Form 1120-S page 1, other deductions and Schedule K</t>
  </si>
  <si>
    <t>Enter the figures you will key into the simulator. Grey totals calculate.   [Tasks 1.3, 2.2 and 2.3]</t>
  </si>
  <si>
    <t>•  All three shareholders are individuals resident in the United States. Ms Raman is an investor only: she performs no services and takes no salary.</t>
  </si>
  <si>
    <t>•  No shares changed hands during the year. There were no property distributions and no redemptions.</t>
  </si>
  <si>
    <t>A.  FORM 1120-S, PAGE 1</t>
  </si>
  <si>
    <t>Items not in the trial balance — add any you need</t>
  </si>
  <si>
    <t>1a</t>
  </si>
  <si>
    <t>Gross receipts or sales</t>
  </si>
  <si>
    <t>1b</t>
  </si>
  <si>
    <t>1c</t>
  </si>
  <si>
    <t>Balance</t>
  </si>
  <si>
    <t>TOTAL ADJUSTMENTS — must net to nil if every amount has been moved, not deleted</t>
  </si>
  <si>
    <t>2</t>
  </si>
  <si>
    <t>Cost of goods sold (Form 1125-A)</t>
  </si>
  <si>
    <t>Gross profit</t>
  </si>
  <si>
    <t>4</t>
  </si>
  <si>
    <t>Net gain (loss) from Form 4797</t>
  </si>
  <si>
    <t>Net income per books (compute from the trial balance and carry to W4, Schedule M-1 line 1)</t>
  </si>
  <si>
    <t>Other income (loss)</t>
  </si>
  <si>
    <t>6</t>
  </si>
  <si>
    <t>Total income (loss)</t>
  </si>
  <si>
    <t>7</t>
  </si>
  <si>
    <t>Compensation of officers</t>
  </si>
  <si>
    <t>8</t>
  </si>
  <si>
    <t>Salaries and wages</t>
  </si>
  <si>
    <t>9</t>
  </si>
  <si>
    <t>10</t>
  </si>
  <si>
    <t>Bad debts</t>
  </si>
  <si>
    <t>Rents</t>
  </si>
  <si>
    <t>12</t>
  </si>
  <si>
    <t>Interest</t>
  </si>
  <si>
    <t>14</t>
  </si>
  <si>
    <t>Depreciation</t>
  </si>
  <si>
    <t>15</t>
  </si>
  <si>
    <t>Depletion</t>
  </si>
  <si>
    <t>17</t>
  </si>
  <si>
    <t>Pension, profit-sharing, etc. plans</t>
  </si>
  <si>
    <t>Other deductions (from section B below)</t>
  </si>
  <si>
    <t>Total deductions</t>
  </si>
  <si>
    <t>21</t>
  </si>
  <si>
    <t>Ordinary business income (loss)</t>
  </si>
  <si>
    <t>F</t>
  </si>
  <si>
    <t>Item F — total assets at end of year (from W3, Schedule L line 14)</t>
  </si>
  <si>
    <t>B.  OTHER DEDUCTIONS STATEMENT — carries to page 1, line 19</t>
  </si>
  <si>
    <t>W3 — Schedule L, balance sheets per books (tax basis)</t>
  </si>
  <si>
    <t>Transfer from Records 2 and compute the two figures the records leave open.   [Task 2.4]</t>
  </si>
  <si>
    <t>W4 — Schedule M-1, Schedule M-2 and the retained earnings roll-forward</t>
  </si>
  <si>
    <t>The reconciliations. Grey totals calculate from your entries.   [Tasks 1.4 and 1.5]</t>
  </si>
  <si>
    <t>ASSETS</t>
  </si>
  <si>
    <t>Beginning ($)</t>
  </si>
  <si>
    <t>End of year ($)</t>
  </si>
  <si>
    <t>W5 — Schedule K-1 allocation and the tie-out checks</t>
  </si>
  <si>
    <t>Allocate every Schedule K item, then read the checks at the foot before you print the return.   [Tasks 1.6 and 3.1]</t>
  </si>
  <si>
    <t>A.  SCHEDULE M-1</t>
  </si>
  <si>
    <t>Tax-exempt securities</t>
  </si>
  <si>
    <t>A.  SHAREHOLDER ALLOCATION</t>
  </si>
  <si>
    <t>Schedule K item</t>
  </si>
  <si>
    <t>Other assets</t>
  </si>
  <si>
    <t>Owusu-Ansah</t>
  </si>
  <si>
    <t>Lamptey</t>
  </si>
  <si>
    <t>TOTAL ASSETS</t>
  </si>
  <si>
    <t>Raman</t>
  </si>
  <si>
    <t>Total allocated</t>
  </si>
  <si>
    <t>Per Sch K</t>
  </si>
  <si>
    <t>Ownership percentage</t>
  </si>
  <si>
    <t>LIABILITIES AND SHAREHOLDERS' EQUITY</t>
  </si>
  <si>
    <t>Total other deductions</t>
  </si>
  <si>
    <t>Net income (loss) per books</t>
  </si>
  <si>
    <t>Income on Schedule K, lines 1–10, not recorded on books</t>
  </si>
  <si>
    <t>3a</t>
  </si>
  <si>
    <t>Depreciation recorded on books in excess of tax</t>
  </si>
  <si>
    <t>3b</t>
  </si>
  <si>
    <t>Expenses on books not on Schedule K (meals, entertainment, penalties, §265 interest)</t>
  </si>
  <si>
    <t>Add lines 1 through 3</t>
  </si>
  <si>
    <t>Other current liabilities</t>
  </si>
  <si>
    <t>Mortgages, notes, bonds payable in 1 year or more</t>
  </si>
  <si>
    <t>Nothing that is non-deductible belongs in this statement.</t>
  </si>
  <si>
    <t>C.  SCHEDULE K — SHAREHOLDERS' PRO RATA SHARE ITEMS</t>
  </si>
  <si>
    <t>Tax-exempt interest</t>
  </si>
  <si>
    <t>Retained earnings (from W4)</t>
  </si>
  <si>
    <t>Deductions on Schedule K not charged against book income</t>
  </si>
  <si>
    <t>27</t>
  </si>
  <si>
    <t>Add lines 5 and 6</t>
  </si>
  <si>
    <t>TOTAL LIABILITIES AND SHAREHOLDERS' EQUITY</t>
  </si>
  <si>
    <t>Income (loss) — line 4 less line 7</t>
  </si>
  <si>
    <t>Ordinary business income (from page 1, line 21)</t>
  </si>
  <si>
    <t>Out of balance (line 14 less line 27) — must be nil in both columns</t>
  </si>
  <si>
    <t>Show the four components of line 3b here:</t>
  </si>
  <si>
    <t>Meals — disallowed half</t>
  </si>
  <si>
    <t>Interest income</t>
  </si>
  <si>
    <t>Remember: accumulated depreciation on a tax-basis Schedule L includes any section 179 claimed.</t>
  </si>
  <si>
    <t>Penalties</t>
  </si>
  <si>
    <t>5a</t>
  </si>
  <si>
    <t>Ordinary dividends</t>
  </si>
  <si>
    <t>Interest to carry tax-exempt bonds (§265)</t>
  </si>
  <si>
    <t>8a</t>
  </si>
  <si>
    <t>Net long-term capital gain (loss)</t>
  </si>
  <si>
    <t>Total — must equal line 3b above and Schedule K, box 16c</t>
  </si>
  <si>
    <t>Section 179 deduction</t>
  </si>
  <si>
    <t>12a</t>
  </si>
  <si>
    <t>16a</t>
  </si>
  <si>
    <t>B.  SCHEDULE M-2 — AAA AND OAA</t>
  </si>
  <si>
    <t>Tax-exempt interest income</t>
  </si>
  <si>
    <t>16c</t>
  </si>
  <si>
    <t>Non-deductible expenses</t>
  </si>
  <si>
    <t>16d</t>
  </si>
  <si>
    <t>Distributions</t>
  </si>
  <si>
    <t>17V</t>
  </si>
  <si>
    <t>Section 199A qualified business income</t>
  </si>
  <si>
    <t>Section 199A W-2 wages</t>
  </si>
  <si>
    <t>Income (loss) — lines 1 to 10 less lines 11 to 12d</t>
  </si>
  <si>
    <t>(a) AAA ($)</t>
  </si>
  <si>
    <t>(d) OAA ($)</t>
  </si>
  <si>
    <t>Balance at beginning of year</t>
  </si>
  <si>
    <t>Ordinary income from page 1, line 21</t>
  </si>
  <si>
    <t>Box 1 — ordinary business income</t>
  </si>
  <si>
    <t>Other additions</t>
  </si>
  <si>
    <t>Other reductions</t>
  </si>
  <si>
    <t>Combine lines 1 through 5</t>
  </si>
  <si>
    <t>Balance at end of year</t>
  </si>
  <si>
    <t>Schedule M-2 is NOT expected to agree to Schedule L. There is no tie-out for it.</t>
  </si>
  <si>
    <t>C.  RETAINED EARNINGS ROLL-FORWARD (TAX BASIS) — carry the result to W3, line 24</t>
  </si>
  <si>
    <t>Box 4 — interest income</t>
  </si>
  <si>
    <t>Box 11 — section 179 deduction</t>
  </si>
  <si>
    <t>Retained earnings at 1 January 2025</t>
  </si>
  <si>
    <t>Add: ordinary business income</t>
  </si>
  <si>
    <t>Add: taxable interest income</t>
  </si>
  <si>
    <t>Add: tax-exempt interest income</t>
  </si>
  <si>
    <t>Less: section 179 deduction</t>
  </si>
  <si>
    <t>Less: charitable contributions</t>
  </si>
  <si>
    <t>Less: non-deductible expenses</t>
  </si>
  <si>
    <t>Less: distributions</t>
  </si>
  <si>
    <t>Retained earnings at 31 December 2025</t>
  </si>
  <si>
    <t>Box 12a — charitable contributions</t>
  </si>
  <si>
    <t>Enter the deductions and distributions above as negative figures.</t>
  </si>
  <si>
    <t>Box 16a — tax-exempt interest</t>
  </si>
  <si>
    <t>Box 16c — non-deductible expenses</t>
  </si>
  <si>
    <t>Box 16d — distributions</t>
  </si>
  <si>
    <t>Box 17V — qualified business income</t>
  </si>
  <si>
    <t>B.  TIE-OUT CHECKS — ALL SEVEN MUST READ OK TO ENSURE CORRECTNESS</t>
  </si>
  <si>
    <t>Check</t>
  </si>
  <si>
    <t>Difference</t>
  </si>
  <si>
    <t>Result</t>
  </si>
  <si>
    <t>Ownership percentages total 100%</t>
  </si>
  <si>
    <t>Page 1, line 21 equals total income less total deductions</t>
  </si>
  <si>
    <t>Other deductions statement equals page 1, line 19</t>
  </si>
  <si>
    <t>Schedule M-1, line 8 equals Schedule K, line 18</t>
  </si>
  <si>
    <t>Distributions on Schedule M-2, line 7 equal Schedule K, box 16d</t>
  </si>
  <si>
    <t>Schedule L balances at the end of the year</t>
  </si>
  <si>
    <t>Item F equals Schedule L, line 14, end of year</t>
  </si>
  <si>
    <t>Retained earnings on W4 equals Schedule L, line 24, end of year</t>
  </si>
  <si>
    <t>A check reading CHECK means the return does not tie. Find the entry that is wrong — never enter a plug figure.</t>
  </si>
  <si>
    <t>C.  DECLARATION</t>
  </si>
  <si>
    <t>Candidate name</t>
  </si>
  <si>
    <t>Date</t>
  </si>
  <si>
    <t>Simulator PDF file name submitted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</si>
</sst>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;\-"/>
  </numFmts>
  <fonts count="11">
    <font>
      <sz val="11.0"/>
      <color theme="1"/>
      <name val="Calibri"/>
      <scheme val="minor"/>
    </font>
    <font>
      <b/>
      <sz val="16.0"/>
      <color rgb="FF141414"/>
      <name val="Inter"/>
    </font>
    <font>
      <sz val="10.0"/>
      <color rgb="FF5B5B5B"/>
      <name val="Inter"/>
    </font>
    <font>
      <sz val="11.0"/>
      <color theme="1"/>
      <name val="Calibri"/>
    </font>
    <font>
      <b/>
      <sz val="12.0"/>
      <color rgb="FF141414"/>
      <name val="Inter"/>
    </font>
    <font>
      <b/>
      <sz val="10.0"/>
      <color rgb="FF141414"/>
      <name val="Inter"/>
    </font>
    <font>
      <sz val="10.0"/>
      <color rgb="FF141414"/>
      <name val="Inter"/>
    </font>
    <font>
      <i/>
      <sz val="10.0"/>
      <color rgb="FF5B5B5B"/>
      <name val="Inter"/>
    </font>
    <font>
      <sz val="10.0"/>
      <color rgb="FF0000FF"/>
      <name val="Inter"/>
    </font>
    <font>
      <i/>
      <sz val="10.0"/>
      <color rgb="FF0000FF"/>
      <name val="Inter"/>
    </font>
    <font>
      <b/>
      <sz val="10.0"/>
      <color rgb="FF5B5B5B"/>
      <name val="Inter"/>
    </font>
  </fonts>
  <fills count="7">
    <fill>
      <patternFill patternType="none"/>
    </fill>
    <fill>
      <patternFill patternType="lightGray"/>
    </fill>
    <fill>
      <patternFill patternType="solid">
        <fgColor rgb="FFF9C800"/>
        <bgColor rgb="FFF9C800"/>
      </patternFill>
    </fill>
    <fill>
      <patternFill patternType="solid">
        <fgColor rgb="FFFEF4CC"/>
        <bgColor rgb="FFFEF4CC"/>
      </patternFill>
    </fill>
    <fill>
      <patternFill patternType="solid">
        <fgColor rgb="FFE3F9EA"/>
        <bgColor rgb="FFE3F9EA"/>
      </patternFill>
    </fill>
    <fill>
      <patternFill patternType="solid">
        <fgColor rgb="FFFFE7EC"/>
        <bgColor rgb="FFFFE7EC"/>
      </patternFill>
    </fill>
    <fill>
      <patternFill patternType="solid">
        <fgColor rgb="FFEEF3FE"/>
        <bgColor rgb="FFEEF3FE"/>
      </patternFill>
    </fill>
  </fills>
  <borders count="5">
    <border/>
    <border>
      <left/>
      <right/>
      <top/>
      <bottom/>
    </border>
    <border>
      <left/>
      <right/>
      <top/>
      <bottom style="medium">
        <color rgb="FF141414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top style="medium">
        <color rgb="FF141414"/>
      </top>
      <bottom style="medium">
        <color rgb="FF141414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horizontal="left" shrinkToFit="0" vertical="center" wrapText="0"/>
    </xf>
    <xf borderId="2" fillId="3" fontId="5" numFmtId="0" xfId="0" applyAlignment="1" applyBorder="1" applyFill="1" applyFont="1">
      <alignment horizontal="left" shrinkToFit="0" vertical="bottom" wrapText="1"/>
    </xf>
    <xf borderId="0" fillId="0" fontId="6" numFmtId="0" xfId="0" applyAlignment="1" applyFont="1">
      <alignment shrinkToFit="0" vertical="top" wrapText="1"/>
    </xf>
    <xf borderId="2" fillId="3" fontId="5" numFmtId="0" xfId="0" applyAlignment="1" applyBorder="1" applyFill="1" applyFont="1">
      <alignment horizontal="right" shrinkToFit="0" vertical="bottom" wrapText="1"/>
    </xf>
    <xf borderId="1" fillId="4" fontId="5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horizontal="left" shrinkToFit="0" vertical="center" wrapText="0"/>
    </xf>
    <xf borderId="0" fillId="0" fontId="6" numFmtId="0" xfId="0" applyAlignment="1" applyFont="1">
      <alignment horizontal="left" shrinkToFit="0" vertical="center" wrapText="0"/>
    </xf>
    <xf borderId="3" fillId="0" fontId="6" numFmtId="164" xfId="0" applyAlignment="1" applyBorder="1" applyFont="1" applyNumberFormat="1">
      <alignment horizontal="right" shrinkToFit="0" vertical="bottom" wrapText="0"/>
    </xf>
    <xf borderId="1" fillId="5" fontId="5" numFmtId="0" xfId="0" applyAlignment="1" applyBorder="1" applyFill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0" fillId="0" fontId="5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7" numFmtId="0" xfId="0" applyAlignment="1" applyFont="1">
      <alignment horizontal="left" shrinkToFit="0" vertical="center" wrapText="0"/>
    </xf>
    <xf borderId="1" fillId="6" fontId="5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shrinkToFit="0" vertical="bottom" wrapText="0"/>
    </xf>
    <xf borderId="0" fillId="0" fontId="5" numFmtId="0" xfId="0" applyAlignment="1" applyFont="1">
      <alignment horizontal="left" readingOrder="0" shrinkToFit="0" vertical="center" wrapText="0"/>
    </xf>
    <xf borderId="3" fillId="3" fontId="8" numFmtId="164" xfId="0" applyAlignment="1" applyBorder="1" applyFill="1" applyFont="1" applyNumberFormat="1">
      <alignment horizontal="right" shrinkToFit="0" vertical="bottom" wrapText="0"/>
    </xf>
    <xf borderId="0" fillId="0" fontId="9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3" fillId="0" fontId="5" numFmtId="164" xfId="0" applyAlignment="1" applyBorder="1" applyFont="1" applyNumberFormat="1">
      <alignment horizontal="right" shrinkToFit="0" vertical="bottom" wrapText="0"/>
    </xf>
    <xf borderId="3" fillId="3" fontId="8" numFmtId="0" xfId="0" applyAlignment="1" applyBorder="1" applyFill="1" applyFont="1">
      <alignment horizontal="left" shrinkToFit="0" vertical="bottom" wrapText="0"/>
    </xf>
    <xf borderId="3" fillId="0" fontId="6" numFmtId="9" xfId="0" applyAlignment="1" applyBorder="1" applyFont="1" applyNumberFormat="1">
      <alignment horizontal="right" shrinkToFit="0" vertical="bottom" wrapText="0"/>
    </xf>
    <xf borderId="3" fillId="0" fontId="5" numFmtId="9" xfId="0" applyAlignment="1" applyBorder="1" applyFont="1" applyNumberFormat="1">
      <alignment horizontal="right" shrinkToFit="0" vertical="bottom" wrapText="0"/>
    </xf>
    <xf borderId="3" fillId="5" fontId="5" numFmtId="164" xfId="0" applyAlignment="1" applyBorder="1" applyFill="1" applyFont="1" applyNumberFormat="1">
      <alignment horizontal="right" shrinkToFit="0" vertical="bottom" wrapText="0"/>
    </xf>
    <xf borderId="3" fillId="4" fontId="5" numFmtId="164" xfId="0" applyAlignment="1" applyBorder="1" applyFill="1" applyFont="1" applyNumberFormat="1">
      <alignment horizontal="right" shrinkToFit="0" vertical="bottom" wrapText="0"/>
    </xf>
    <xf borderId="0" fillId="0" fontId="10" numFmtId="0" xfId="0" applyAlignment="1" applyFont="1">
      <alignment horizontal="left" shrinkToFit="0" vertical="center" wrapText="0"/>
    </xf>
    <xf borderId="3" fillId="3" fontId="8" numFmtId="9" xfId="0" applyAlignment="1" applyBorder="1" applyFill="1" applyFont="1" applyNumberFormat="1">
      <alignment horizontal="right" shrinkToFit="0" vertical="bottom" wrapText="0"/>
    </xf>
    <xf borderId="4" fillId="0" fontId="5" numFmtId="164" xfId="0" applyAlignment="1" applyBorder="1" applyFont="1" applyNumberFormat="1">
      <alignment horizontal="right" shrinkToFit="0" vertical="bottom" wrapText="0"/>
    </xf>
    <xf borderId="3" fillId="3" fontId="5" numFmtId="164" xfId="0" applyAlignment="1" applyBorder="1" applyFill="1" applyFont="1" applyNumberFormat="1">
      <alignment horizontal="right" shrinkToFit="0" vertical="bottom" wrapText="0"/>
    </xf>
    <xf borderId="3" fillId="0" fontId="2" numFmtId="164" xfId="0" applyAlignment="1" applyBorder="1" applyFont="1" applyNumberFormat="1">
      <alignment horizontal="right" shrinkToFit="0" vertical="bottom" wrapText="0"/>
    </xf>
    <xf borderId="1" fillId="5" fontId="5" numFmtId="0" xfId="0" applyAlignment="1" applyBorder="1" applyFill="1" applyFont="1">
      <alignment readingOrder="0" shrinkToFit="0" vertical="bottom" wrapText="0"/>
    </xf>
    <xf borderId="3" fillId="0" fontId="5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0.0"/>
    <col customWidth="1" min="3" max="3" width="62.0"/>
    <col customWidth="1" min="4" max="4" width="20.0"/>
    <col customWidth="1" min="5" max="5" width="18.0"/>
    <col customWidth="1" min="6" max="26" width="8.71"/>
  </cols>
  <sheetData>
    <row r="1">
      <c r="A1" s="1" t="s">
        <v>0</v>
      </c>
    </row>
    <row r="2">
      <c r="A2" s="2" t="s">
        <v>2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B5" s="4" t="s">
        <v>4</v>
      </c>
    </row>
    <row r="6" ht="30.0" customHeight="1">
      <c r="B6" s="6" t="s">
        <v>5</v>
      </c>
    </row>
    <row r="11">
      <c r="A11" s="8" t="s">
        <v>9</v>
      </c>
      <c r="B11" s="9"/>
      <c r="C11" s="9"/>
      <c r="D11" s="9"/>
      <c r="E11" s="9"/>
      <c r="F11" s="9"/>
      <c r="G11" s="9"/>
      <c r="H11" s="9"/>
    </row>
    <row r="12">
      <c r="B12" s="11" t="s">
        <v>14</v>
      </c>
    </row>
    <row r="13">
      <c r="B13" s="11" t="s">
        <v>15</v>
      </c>
    </row>
    <row r="14">
      <c r="B14" s="11" t="s">
        <v>18</v>
      </c>
    </row>
    <row r="16">
      <c r="A16" s="13" t="s">
        <v>19</v>
      </c>
      <c r="B16" s="14"/>
      <c r="C16" s="14"/>
      <c r="D16" s="14"/>
      <c r="E16" s="14"/>
      <c r="F16" s="14"/>
      <c r="G16" s="14"/>
      <c r="H16" s="14"/>
    </row>
    <row r="17">
      <c r="B17" s="15" t="s">
        <v>26</v>
      </c>
      <c r="C17" s="10" t="s">
        <v>29</v>
      </c>
    </row>
    <row r="18">
      <c r="B18" s="15" t="s">
        <v>30</v>
      </c>
      <c r="C18" s="10" t="s">
        <v>31</v>
      </c>
    </row>
    <row r="19">
      <c r="B19" s="15" t="s">
        <v>33</v>
      </c>
      <c r="C19" s="10" t="s">
        <v>35</v>
      </c>
    </row>
    <row r="20">
      <c r="B20" s="15" t="s">
        <v>36</v>
      </c>
      <c r="C20" s="10" t="s">
        <v>38</v>
      </c>
    </row>
    <row r="21" ht="15.75" customHeight="1">
      <c r="B21" s="15" t="s">
        <v>39</v>
      </c>
      <c r="C21" s="10" t="s">
        <v>41</v>
      </c>
    </row>
    <row r="22" ht="15.75" customHeight="1"/>
    <row r="23" ht="15.75" customHeight="1">
      <c r="B23" s="17" t="s">
        <v>43</v>
      </c>
    </row>
    <row r="24" ht="15.75" customHeight="1">
      <c r="A24" s="5"/>
      <c r="B24" s="5" t="s">
        <v>45</v>
      </c>
      <c r="C24" s="5" t="s">
        <v>48</v>
      </c>
      <c r="D24" s="7" t="s">
        <v>49</v>
      </c>
      <c r="E24" s="7" t="s">
        <v>51</v>
      </c>
    </row>
    <row r="25" ht="15.75" customHeight="1">
      <c r="B25" s="17" t="s">
        <v>53</v>
      </c>
      <c r="C25" s="12">
        <v>8000.0</v>
      </c>
      <c r="D25" s="12">
        <v>-1500.0</v>
      </c>
      <c r="E25" s="12">
        <v>6500.0</v>
      </c>
    </row>
    <row r="26" ht="15.75" customHeight="1">
      <c r="B26" s="17" t="s">
        <v>56</v>
      </c>
    </row>
    <row r="27" ht="15.75" customHeight="1"/>
    <row r="28" ht="15.75" customHeight="1">
      <c r="A28" s="18" t="s">
        <v>59</v>
      </c>
      <c r="B28" s="19"/>
      <c r="C28" s="19"/>
      <c r="D28" s="19"/>
      <c r="E28" s="19"/>
      <c r="F28" s="19"/>
      <c r="G28" s="19"/>
      <c r="H28" s="19"/>
    </row>
    <row r="29" ht="15.75" customHeight="1">
      <c r="B29" s="11" t="s">
        <v>65</v>
      </c>
      <c r="C29" s="20" t="s">
        <v>66</v>
      </c>
    </row>
    <row r="30" ht="15.75" customHeight="1">
      <c r="B30" s="11" t="s">
        <v>70</v>
      </c>
      <c r="C30" s="20" t="s">
        <v>71</v>
      </c>
    </row>
    <row r="31" ht="15.75" customHeight="1">
      <c r="B31" s="11" t="s">
        <v>72</v>
      </c>
      <c r="C31" s="15" t="s">
        <v>73</v>
      </c>
    </row>
    <row r="32" ht="15.75" customHeight="1">
      <c r="B32" s="11" t="s">
        <v>75</v>
      </c>
      <c r="C32" s="20" t="s">
        <v>77</v>
      </c>
    </row>
    <row r="33" ht="15.75" customHeight="1"/>
    <row r="34" ht="15.75" customHeight="1">
      <c r="B34" s="17" t="s">
        <v>78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6:E9"/>
    <mergeCell ref="B12:E12"/>
    <mergeCell ref="B13:E13"/>
    <mergeCell ref="B14:E1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46.0"/>
    <col customWidth="1" min="3" max="3" width="16.0"/>
    <col customWidth="1" min="4" max="4" width="6.0"/>
    <col customWidth="1" min="5" max="5" width="46.0"/>
    <col customWidth="1" min="6" max="6" width="16.0"/>
    <col customWidth="1" min="7" max="26" width="8.71"/>
  </cols>
  <sheetData>
    <row r="1">
      <c r="A1" s="1" t="s">
        <v>83</v>
      </c>
    </row>
    <row r="2">
      <c r="A2" s="2" t="s">
        <v>84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5"/>
      <c r="B5" s="5" t="s">
        <v>45</v>
      </c>
      <c r="C5" s="5" t="s">
        <v>85</v>
      </c>
      <c r="D5" s="7"/>
      <c r="E5" s="7" t="s">
        <v>45</v>
      </c>
      <c r="F5" s="7" t="s">
        <v>85</v>
      </c>
    </row>
    <row r="6">
      <c r="B6" s="15" t="s">
        <v>86</v>
      </c>
      <c r="E6" s="11" t="s">
        <v>87</v>
      </c>
      <c r="F6" s="12">
        <v>24000.0</v>
      </c>
    </row>
    <row r="7">
      <c r="B7" s="11" t="s">
        <v>88</v>
      </c>
      <c r="C7" s="12">
        <v>2150000.0</v>
      </c>
      <c r="E7" s="11" t="s">
        <v>89</v>
      </c>
      <c r="F7" s="12">
        <v>26000.0</v>
      </c>
    </row>
    <row r="8">
      <c r="B8" s="11" t="s">
        <v>90</v>
      </c>
      <c r="C8" s="12">
        <v>-18000.0</v>
      </c>
      <c r="E8" s="11" t="s">
        <v>91</v>
      </c>
      <c r="F8" s="12">
        <v>63000.0</v>
      </c>
    </row>
    <row r="9">
      <c r="B9" s="11" t="s">
        <v>92</v>
      </c>
      <c r="C9" s="12">
        <v>6200.0</v>
      </c>
      <c r="E9" s="11" t="s">
        <v>93</v>
      </c>
      <c r="F9" s="12">
        <v>19000.0</v>
      </c>
    </row>
    <row r="10">
      <c r="B10" s="11" t="s">
        <v>94</v>
      </c>
      <c r="C10" s="12">
        <v>5000.0</v>
      </c>
      <c r="E10" s="11" t="s">
        <v>95</v>
      </c>
      <c r="F10" s="12">
        <v>4000.0</v>
      </c>
    </row>
    <row r="11">
      <c r="B11" s="11" t="s">
        <v>96</v>
      </c>
      <c r="C11" s="12">
        <v>9000.0</v>
      </c>
      <c r="E11" s="11" t="s">
        <v>97</v>
      </c>
      <c r="F11" s="12">
        <v>6000.0</v>
      </c>
    </row>
    <row r="12">
      <c r="E12" s="11" t="s">
        <v>98</v>
      </c>
      <c r="F12" s="12">
        <v>21000.0</v>
      </c>
    </row>
    <row r="13">
      <c r="B13" s="15" t="s">
        <v>99</v>
      </c>
      <c r="E13" s="11" t="s">
        <v>100</v>
      </c>
      <c r="F13" s="12">
        <v>34000.0</v>
      </c>
    </row>
    <row r="14">
      <c r="B14" s="11" t="s">
        <v>101</v>
      </c>
      <c r="C14" s="12">
        <v>742000.0</v>
      </c>
      <c r="E14" s="11" t="s">
        <v>102</v>
      </c>
      <c r="F14" s="12">
        <v>28000.0</v>
      </c>
    </row>
    <row r="15">
      <c r="E15" s="11" t="s">
        <v>103</v>
      </c>
      <c r="F15" s="12">
        <v>26000.0</v>
      </c>
    </row>
    <row r="16">
      <c r="B16" s="15" t="s">
        <v>104</v>
      </c>
      <c r="E16" s="11" t="s">
        <v>105</v>
      </c>
      <c r="F16" s="12">
        <v>9500.0</v>
      </c>
    </row>
    <row r="17">
      <c r="B17" s="11" t="s">
        <v>106</v>
      </c>
      <c r="C17" s="12">
        <v>252000.0</v>
      </c>
      <c r="E17" s="11" t="s">
        <v>107</v>
      </c>
      <c r="F17" s="12">
        <v>31000.0</v>
      </c>
    </row>
    <row r="18">
      <c r="B18" s="11" t="s">
        <v>108</v>
      </c>
      <c r="C18" s="12">
        <v>388000.0</v>
      </c>
      <c r="E18" s="11" t="s">
        <v>109</v>
      </c>
      <c r="F18" s="12">
        <v>12000.0</v>
      </c>
    </row>
    <row r="19">
      <c r="B19" s="11" t="s">
        <v>110</v>
      </c>
      <c r="C19" s="12">
        <v>26500.0</v>
      </c>
      <c r="E19" s="11" t="s">
        <v>111</v>
      </c>
      <c r="F19" s="12">
        <v>14000.0</v>
      </c>
    </row>
    <row r="20">
      <c r="B20" s="11" t="s">
        <v>112</v>
      </c>
      <c r="C20" s="12">
        <v>9000.0</v>
      </c>
      <c r="E20" s="11" t="s">
        <v>113</v>
      </c>
      <c r="F20" s="12">
        <v>4500.0</v>
      </c>
    </row>
    <row r="21" ht="15.75" customHeight="1">
      <c r="B21" s="11" t="s">
        <v>114</v>
      </c>
      <c r="C21" s="12">
        <v>57000.0</v>
      </c>
      <c r="E21" s="11" t="s">
        <v>115</v>
      </c>
      <c r="F21" s="12">
        <v>7500.0</v>
      </c>
    </row>
    <row r="22" ht="15.75" customHeight="1">
      <c r="B22" s="11" t="s">
        <v>116</v>
      </c>
      <c r="C22" s="12">
        <v>41000.0</v>
      </c>
      <c r="E22" s="11" t="s">
        <v>117</v>
      </c>
      <c r="F22" s="12">
        <v>3000.0</v>
      </c>
    </row>
    <row r="23" ht="15.75" customHeight="1">
      <c r="B23" s="11" t="s">
        <v>118</v>
      </c>
      <c r="C23" s="12">
        <v>21000.0</v>
      </c>
    </row>
    <row r="24" ht="15.75" customHeight="1">
      <c r="B24" s="11" t="s">
        <v>119</v>
      </c>
      <c r="C24" s="12">
        <v>71000.0</v>
      </c>
    </row>
    <row r="25" ht="15.75" customHeight="1"/>
    <row r="26" ht="15.75" customHeight="1">
      <c r="B26" s="17" t="s">
        <v>120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50.0"/>
    <col customWidth="1" min="4" max="5" width="18.0"/>
    <col customWidth="1" min="6" max="6" width="40.0"/>
    <col customWidth="1" min="7" max="26" width="8.71"/>
  </cols>
  <sheetData>
    <row r="1">
      <c r="A1" s="1" t="s">
        <v>1</v>
      </c>
    </row>
    <row r="2">
      <c r="A2" s="2" t="s">
        <v>3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5"/>
      <c r="B5" s="5" t="s">
        <v>6</v>
      </c>
      <c r="C5" s="5" t="s">
        <v>7</v>
      </c>
      <c r="D5" s="7" t="s">
        <v>8</v>
      </c>
      <c r="E5" s="7" t="s">
        <v>10</v>
      </c>
      <c r="F5" s="7" t="s">
        <v>11</v>
      </c>
    </row>
    <row r="6">
      <c r="B6" s="10" t="s">
        <v>12</v>
      </c>
      <c r="C6" s="11" t="s">
        <v>13</v>
      </c>
      <c r="D6" s="12">
        <v>142000.0</v>
      </c>
      <c r="E6" s="12">
        <v>132200.0</v>
      </c>
    </row>
    <row r="7">
      <c r="B7" s="10" t="s">
        <v>16</v>
      </c>
      <c r="C7" s="11" t="s">
        <v>17</v>
      </c>
      <c r="D7" s="12">
        <v>315000.0</v>
      </c>
      <c r="E7" s="12">
        <v>348000.0</v>
      </c>
    </row>
    <row r="8">
      <c r="B8" s="10" t="s">
        <v>20</v>
      </c>
      <c r="C8" s="11" t="s">
        <v>21</v>
      </c>
      <c r="D8" s="12">
        <v>12000.0</v>
      </c>
      <c r="E8" s="12">
        <v>15000.0</v>
      </c>
      <c r="F8" s="10" t="s">
        <v>22</v>
      </c>
    </row>
    <row r="9">
      <c r="B9" s="10" t="s">
        <v>23</v>
      </c>
      <c r="C9" s="11" t="s">
        <v>24</v>
      </c>
      <c r="D9" s="12">
        <v>128000.0</v>
      </c>
      <c r="E9" s="12">
        <v>131000.0</v>
      </c>
      <c r="F9" s="10" t="s">
        <v>25</v>
      </c>
    </row>
    <row r="10">
      <c r="B10" s="10" t="s">
        <v>27</v>
      </c>
      <c r="C10" s="11" t="s">
        <v>28</v>
      </c>
      <c r="D10" s="12">
        <v>100000.0</v>
      </c>
      <c r="E10" s="12">
        <v>100000.0</v>
      </c>
    </row>
    <row r="11">
      <c r="B11" s="10" t="s">
        <v>32</v>
      </c>
      <c r="C11" s="11" t="s">
        <v>34</v>
      </c>
      <c r="D11" s="12">
        <v>540000.0</v>
      </c>
      <c r="E11" s="16" t="s">
        <v>37</v>
      </c>
      <c r="F11" s="10" t="s">
        <v>40</v>
      </c>
    </row>
    <row r="12">
      <c r="B12" s="10" t="s">
        <v>42</v>
      </c>
      <c r="C12" s="11" t="s">
        <v>44</v>
      </c>
      <c r="D12" s="12">
        <v>214000.0</v>
      </c>
      <c r="E12" s="16" t="s">
        <v>37</v>
      </c>
      <c r="F12" s="10" t="s">
        <v>40</v>
      </c>
    </row>
    <row r="13">
      <c r="B13" s="10" t="s">
        <v>46</v>
      </c>
      <c r="C13" s="11" t="s">
        <v>47</v>
      </c>
      <c r="D13" s="12">
        <v>85000.0</v>
      </c>
      <c r="E13" s="12">
        <v>85000.0</v>
      </c>
    </row>
    <row r="14">
      <c r="B14" s="10" t="s">
        <v>50</v>
      </c>
      <c r="C14" s="11" t="s">
        <v>52</v>
      </c>
      <c r="D14" s="12">
        <v>12000.0</v>
      </c>
      <c r="E14" s="12">
        <v>12000.0</v>
      </c>
    </row>
    <row r="15">
      <c r="B15" s="10" t="s">
        <v>54</v>
      </c>
      <c r="C15" s="11" t="s">
        <v>55</v>
      </c>
      <c r="D15" s="12">
        <v>142000.0</v>
      </c>
      <c r="E15" s="12">
        <v>158000.0</v>
      </c>
    </row>
    <row r="16">
      <c r="B16" s="10" t="s">
        <v>57</v>
      </c>
      <c r="C16" s="11" t="s">
        <v>58</v>
      </c>
      <c r="D16" s="12">
        <v>46000.0</v>
      </c>
      <c r="E16" s="12">
        <v>52000.0</v>
      </c>
    </row>
    <row r="17">
      <c r="B17" s="10" t="s">
        <v>60</v>
      </c>
      <c r="C17" s="11" t="s">
        <v>61</v>
      </c>
      <c r="D17" s="12">
        <v>80000.0</v>
      </c>
      <c r="E17" s="12">
        <v>60000.0</v>
      </c>
      <c r="F17" s="10" t="s">
        <v>62</v>
      </c>
    </row>
    <row r="18">
      <c r="B18" s="10" t="s">
        <v>63</v>
      </c>
      <c r="C18" s="11" t="s">
        <v>64</v>
      </c>
      <c r="D18" s="12">
        <v>502000.0</v>
      </c>
      <c r="E18" s="12">
        <v>566000.0</v>
      </c>
      <c r="F18" s="10" t="s">
        <v>67</v>
      </c>
    </row>
    <row r="19">
      <c r="B19" s="10" t="s">
        <v>68</v>
      </c>
      <c r="C19" s="11" t="s">
        <v>69</v>
      </c>
      <c r="D19" s="12">
        <v>10000.0</v>
      </c>
      <c r="E19" s="12">
        <v>10000.0</v>
      </c>
    </row>
    <row r="20">
      <c r="B20" s="10" t="s">
        <v>74</v>
      </c>
      <c r="C20" s="11" t="s">
        <v>76</v>
      </c>
      <c r="D20" s="12">
        <v>30000.0</v>
      </c>
      <c r="E20" s="12">
        <v>30000.0</v>
      </c>
    </row>
    <row r="21" ht="15.75" customHeight="1">
      <c r="B21" s="10" t="s">
        <v>79</v>
      </c>
      <c r="C21" s="11" t="s">
        <v>80</v>
      </c>
      <c r="D21" s="12">
        <v>286000.0</v>
      </c>
      <c r="E21" s="16" t="s">
        <v>37</v>
      </c>
      <c r="F21" s="10" t="s">
        <v>81</v>
      </c>
    </row>
    <row r="22" ht="15.75" customHeight="1"/>
    <row r="23" ht="15.75" customHeight="1">
      <c r="B23" s="17" t="s">
        <v>82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46.0"/>
    <col customWidth="1" min="3" max="6" width="18.0"/>
    <col customWidth="1" min="7" max="26" width="8.71"/>
  </cols>
  <sheetData>
    <row r="1">
      <c r="A1" s="1" t="s">
        <v>121</v>
      </c>
    </row>
    <row r="2">
      <c r="A2" s="2" t="s">
        <v>122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18" t="s">
        <v>123</v>
      </c>
      <c r="B5" s="19"/>
      <c r="C5" s="19"/>
      <c r="D5" s="19"/>
      <c r="E5" s="19"/>
      <c r="F5" s="19"/>
      <c r="G5" s="19"/>
      <c r="H5" s="19"/>
    </row>
    <row r="6">
      <c r="A6" s="5"/>
      <c r="B6" s="5" t="s">
        <v>126</v>
      </c>
      <c r="C6" s="5" t="s">
        <v>127</v>
      </c>
      <c r="D6" s="7" t="s">
        <v>128</v>
      </c>
    </row>
    <row r="7">
      <c r="B7" s="11" t="s">
        <v>129</v>
      </c>
      <c r="C7" s="12">
        <v>540000.0</v>
      </c>
      <c r="D7" s="12">
        <v>214000.0</v>
      </c>
    </row>
    <row r="8">
      <c r="B8" s="11" t="s">
        <v>130</v>
      </c>
      <c r="C8" s="12">
        <v>175000.0</v>
      </c>
      <c r="D8" s="16" t="s">
        <v>37</v>
      </c>
    </row>
    <row r="9">
      <c r="B9" s="11" t="s">
        <v>132</v>
      </c>
      <c r="C9" s="12">
        <v>-40000.0</v>
      </c>
      <c r="D9" s="12">
        <v>-31000.0</v>
      </c>
    </row>
    <row r="10">
      <c r="B10" s="11" t="s">
        <v>135</v>
      </c>
      <c r="C10" s="16" t="s">
        <v>37</v>
      </c>
      <c r="D10" s="12">
        <v>30000.0</v>
      </c>
    </row>
    <row r="11">
      <c r="B11" s="11" t="s">
        <v>137</v>
      </c>
      <c r="C11" s="16" t="s">
        <v>37</v>
      </c>
      <c r="D11" s="12">
        <v>96000.0</v>
      </c>
    </row>
    <row r="12">
      <c r="B12" s="15" t="s">
        <v>139</v>
      </c>
      <c r="C12" s="21"/>
      <c r="D12" s="21"/>
      <c r="E12" s="22" t="s">
        <v>144</v>
      </c>
    </row>
    <row r="14" ht="25.5" customHeight="1">
      <c r="B14" s="23" t="s">
        <v>145</v>
      </c>
    </row>
    <row r="15" ht="25.5" customHeight="1">
      <c r="B15" s="23" t="s">
        <v>146</v>
      </c>
    </row>
    <row r="16" ht="25.5" customHeight="1">
      <c r="B16" s="23" t="s">
        <v>155</v>
      </c>
    </row>
    <row r="17" ht="25.5" customHeight="1">
      <c r="B17" s="23" t="s">
        <v>156</v>
      </c>
    </row>
    <row r="19">
      <c r="A19" s="8" t="s">
        <v>157</v>
      </c>
      <c r="B19" s="9"/>
      <c r="C19" s="9"/>
      <c r="D19" s="9"/>
      <c r="E19" s="9"/>
      <c r="F19" s="9"/>
      <c r="G19" s="9"/>
      <c r="H19" s="9"/>
    </row>
    <row r="20">
      <c r="A20" s="5"/>
      <c r="B20" s="5" t="s">
        <v>158</v>
      </c>
      <c r="C20" s="5" t="s">
        <v>159</v>
      </c>
      <c r="D20" s="7" t="s">
        <v>160</v>
      </c>
      <c r="E20" s="7" t="s">
        <v>161</v>
      </c>
    </row>
    <row r="21" ht="15.75" customHeight="1">
      <c r="B21" s="11" t="s">
        <v>162</v>
      </c>
      <c r="C21" s="12">
        <v>156000.0</v>
      </c>
      <c r="D21" s="12">
        <v>14400.0</v>
      </c>
      <c r="E21" s="12">
        <v>170400.0</v>
      </c>
    </row>
    <row r="22" ht="15.75" customHeight="1">
      <c r="B22" s="11" t="s">
        <v>166</v>
      </c>
      <c r="C22" s="12">
        <v>96000.0</v>
      </c>
      <c r="D22" s="12">
        <v>9600.0</v>
      </c>
      <c r="E22" s="12">
        <v>105600.0</v>
      </c>
    </row>
    <row r="23" ht="15.75" customHeight="1">
      <c r="B23" s="15" t="s">
        <v>170</v>
      </c>
      <c r="C23" s="25">
        <v>252000.0</v>
      </c>
      <c r="D23" s="25">
        <v>24000.0</v>
      </c>
      <c r="E23" s="25">
        <v>276000.0</v>
      </c>
    </row>
    <row r="24" ht="15.75" customHeight="1">
      <c r="B24" s="11" t="s">
        <v>172</v>
      </c>
      <c r="C24" s="12">
        <v>388000.0</v>
      </c>
      <c r="D24" s="12">
        <v>39000.0</v>
      </c>
      <c r="E24" s="12">
        <v>388000.0</v>
      </c>
    </row>
    <row r="25" ht="27.75" customHeight="1">
      <c r="B25" s="23" t="s">
        <v>173</v>
      </c>
    </row>
    <row r="26" ht="15.75" customHeight="1"/>
    <row r="27" ht="15.75" customHeight="1">
      <c r="A27" s="13" t="s">
        <v>174</v>
      </c>
      <c r="B27" s="14"/>
      <c r="C27" s="14"/>
      <c r="D27" s="14"/>
      <c r="E27" s="14"/>
      <c r="F27" s="14"/>
      <c r="G27" s="14"/>
      <c r="H27" s="14"/>
    </row>
    <row r="28" ht="15.75" customHeight="1">
      <c r="A28" s="5"/>
      <c r="B28" s="5" t="s">
        <v>176</v>
      </c>
      <c r="C28" s="5" t="s">
        <v>177</v>
      </c>
      <c r="D28" s="7" t="s">
        <v>178</v>
      </c>
      <c r="E28" s="7" t="s">
        <v>179</v>
      </c>
    </row>
    <row r="29" ht="15.75" customHeight="1">
      <c r="B29" s="11" t="s">
        <v>180</v>
      </c>
      <c r="C29" s="12">
        <v>6000.0</v>
      </c>
      <c r="D29" s="27">
        <v>0.6</v>
      </c>
      <c r="E29" s="12">
        <v>96000.0</v>
      </c>
    </row>
    <row r="30" ht="15.75" customHeight="1">
      <c r="B30" s="11" t="s">
        <v>181</v>
      </c>
      <c r="C30" s="12">
        <v>2500.0</v>
      </c>
      <c r="D30" s="27">
        <v>0.25</v>
      </c>
      <c r="E30" s="12">
        <v>40000.0</v>
      </c>
    </row>
    <row r="31" ht="15.75" customHeight="1">
      <c r="B31" s="11" t="s">
        <v>182</v>
      </c>
      <c r="C31" s="12">
        <v>1500.0</v>
      </c>
      <c r="D31" s="27">
        <v>0.15</v>
      </c>
      <c r="E31" s="12">
        <v>24000.0</v>
      </c>
    </row>
    <row r="32" ht="15.75" customHeight="1">
      <c r="B32" s="15" t="s">
        <v>183</v>
      </c>
      <c r="C32" s="25">
        <f t="shared" ref="C32:E32" si="1">SUM(C29:C31)</f>
        <v>10000</v>
      </c>
      <c r="D32" s="28">
        <f t="shared" si="1"/>
        <v>1</v>
      </c>
      <c r="E32" s="25">
        <f t="shared" si="1"/>
        <v>160000</v>
      </c>
    </row>
    <row r="33" ht="15.75" customHeight="1"/>
    <row r="34" ht="24.0" customHeight="1">
      <c r="B34" s="23" t="s">
        <v>187</v>
      </c>
    </row>
    <row r="35" ht="24.0" customHeight="1">
      <c r="B35" s="23" t="s">
        <v>188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4:F14"/>
    <mergeCell ref="B15:F15"/>
    <mergeCell ref="B16:F16"/>
    <mergeCell ref="B17:F17"/>
    <mergeCell ref="B25:F25"/>
    <mergeCell ref="B34:F34"/>
    <mergeCell ref="B35:F35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60.0"/>
    <col customWidth="1" min="3" max="3" width="22.0"/>
    <col customWidth="1" min="4" max="4" width="40.0"/>
    <col customWidth="1" min="5" max="5" width="16.0"/>
    <col customWidth="1" min="6" max="26" width="8.71"/>
  </cols>
  <sheetData>
    <row r="1">
      <c r="A1" s="1" t="s">
        <v>124</v>
      </c>
    </row>
    <row r="2">
      <c r="A2" s="2" t="s">
        <v>125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18" t="s">
        <v>131</v>
      </c>
      <c r="B5" s="19"/>
      <c r="C5" s="19"/>
      <c r="D5" s="19"/>
      <c r="E5" s="19"/>
      <c r="F5" s="19"/>
      <c r="G5" s="19"/>
      <c r="H5" s="19"/>
    </row>
    <row r="6">
      <c r="A6" s="5"/>
      <c r="B6" s="5" t="s">
        <v>133</v>
      </c>
      <c r="C6" s="5" t="s">
        <v>134</v>
      </c>
    </row>
    <row r="7">
      <c r="B7" s="11" t="s">
        <v>136</v>
      </c>
      <c r="C7" s="12">
        <v>268000.0</v>
      </c>
    </row>
    <row r="8">
      <c r="B8" s="11" t="s">
        <v>138</v>
      </c>
      <c r="C8" s="12">
        <v>18000.0</v>
      </c>
    </row>
    <row r="9">
      <c r="B9" s="11" t="s">
        <v>140</v>
      </c>
      <c r="C9" s="12">
        <v>286000.0</v>
      </c>
    </row>
    <row r="10">
      <c r="B10" s="11" t="s">
        <v>141</v>
      </c>
      <c r="C10" s="12">
        <v>0.0</v>
      </c>
    </row>
    <row r="11">
      <c r="B11" s="17" t="s">
        <v>142</v>
      </c>
    </row>
    <row r="13">
      <c r="A13" s="8" t="s">
        <v>143</v>
      </c>
      <c r="B13" s="9"/>
      <c r="C13" s="9"/>
      <c r="D13" s="9"/>
      <c r="E13" s="9"/>
      <c r="F13" s="9"/>
      <c r="G13" s="9"/>
      <c r="H13" s="9"/>
    </row>
    <row r="14" ht="30.0" customHeight="1">
      <c r="B14" s="24" t="s">
        <v>147</v>
      </c>
    </row>
    <row r="15" ht="30.0" customHeight="1">
      <c r="B15" s="24" t="s">
        <v>148</v>
      </c>
    </row>
    <row r="16" ht="30.0" customHeight="1">
      <c r="B16" s="24" t="s">
        <v>149</v>
      </c>
    </row>
    <row r="17" ht="30.0" customHeight="1">
      <c r="B17" s="24" t="s">
        <v>150</v>
      </c>
    </row>
    <row r="18" ht="30.0" customHeight="1">
      <c r="B18" s="24" t="s">
        <v>151</v>
      </c>
    </row>
    <row r="19" ht="30.0" customHeight="1">
      <c r="B19" s="24" t="s">
        <v>152</v>
      </c>
    </row>
    <row r="20" ht="30.0" customHeight="1">
      <c r="B20" s="24" t="s">
        <v>153</v>
      </c>
    </row>
    <row r="21" ht="30.0" customHeight="1">
      <c r="B21" s="24" t="s">
        <v>154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4:E14"/>
    <mergeCell ref="B15:E15"/>
    <mergeCell ref="B16:E16"/>
    <mergeCell ref="B17:E17"/>
    <mergeCell ref="B18:E18"/>
    <mergeCell ref="B19:E19"/>
    <mergeCell ref="B20:E20"/>
    <mergeCell ref="B21:E21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44.0"/>
    <col customWidth="1" min="3" max="5" width="15.0"/>
    <col customWidth="1" min="6" max="6" width="14.0"/>
    <col customWidth="1" min="7" max="7" width="44.0"/>
    <col customWidth="1" min="8" max="26" width="8.71"/>
  </cols>
  <sheetData>
    <row r="1">
      <c r="A1" s="1" t="s">
        <v>163</v>
      </c>
    </row>
    <row r="2">
      <c r="A2" s="2" t="s">
        <v>164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5"/>
      <c r="B5" s="5" t="s">
        <v>165</v>
      </c>
      <c r="C5" s="5" t="s">
        <v>167</v>
      </c>
      <c r="D5" s="7" t="s">
        <v>168</v>
      </c>
      <c r="E5" s="7" t="s">
        <v>169</v>
      </c>
      <c r="F5" s="7"/>
      <c r="G5" s="7" t="s">
        <v>171</v>
      </c>
    </row>
    <row r="6">
      <c r="B6" s="11" t="s">
        <v>88</v>
      </c>
      <c r="C6" s="12">
        <v>2150000.0</v>
      </c>
      <c r="D6" s="21"/>
      <c r="E6" s="12">
        <f t="shared" ref="E6:E36" si="1">C6+D6</f>
        <v>2150000</v>
      </c>
      <c r="F6" s="26"/>
      <c r="G6" s="26"/>
    </row>
    <row r="7">
      <c r="B7" s="11" t="s">
        <v>175</v>
      </c>
      <c r="C7" s="12">
        <v>-18000.0</v>
      </c>
      <c r="D7" s="21"/>
      <c r="E7" s="12">
        <f t="shared" si="1"/>
        <v>-18000</v>
      </c>
      <c r="F7" s="26"/>
      <c r="G7" s="26"/>
    </row>
    <row r="8">
      <c r="B8" s="11" t="s">
        <v>92</v>
      </c>
      <c r="C8" s="12">
        <v>6200.0</v>
      </c>
      <c r="D8" s="21"/>
      <c r="E8" s="12">
        <f t="shared" si="1"/>
        <v>6200</v>
      </c>
      <c r="F8" s="26"/>
      <c r="G8" s="26"/>
    </row>
    <row r="9">
      <c r="B9" s="11" t="s">
        <v>94</v>
      </c>
      <c r="C9" s="12">
        <v>5000.0</v>
      </c>
      <c r="D9" s="21"/>
      <c r="E9" s="12">
        <f t="shared" si="1"/>
        <v>5000</v>
      </c>
      <c r="F9" s="26"/>
      <c r="G9" s="26"/>
    </row>
    <row r="10">
      <c r="B10" s="11" t="s">
        <v>96</v>
      </c>
      <c r="C10" s="12">
        <v>9000.0</v>
      </c>
      <c r="D10" s="21"/>
      <c r="E10" s="12">
        <f t="shared" si="1"/>
        <v>9000</v>
      </c>
      <c r="F10" s="26"/>
      <c r="G10" s="26"/>
    </row>
    <row r="11">
      <c r="B11" s="11" t="s">
        <v>184</v>
      </c>
      <c r="C11" s="12">
        <v>742000.0</v>
      </c>
      <c r="D11" s="21"/>
      <c r="E11" s="12">
        <f t="shared" si="1"/>
        <v>742000</v>
      </c>
      <c r="F11" s="26"/>
      <c r="G11" s="26"/>
    </row>
    <row r="12">
      <c r="B12" s="11" t="s">
        <v>106</v>
      </c>
      <c r="C12" s="12">
        <v>252000.0</v>
      </c>
      <c r="D12" s="21"/>
      <c r="E12" s="12">
        <f t="shared" si="1"/>
        <v>252000</v>
      </c>
      <c r="F12" s="26"/>
      <c r="G12" s="26"/>
    </row>
    <row r="13">
      <c r="B13" s="11" t="s">
        <v>108</v>
      </c>
      <c r="C13" s="12">
        <v>388000.0</v>
      </c>
      <c r="D13" s="21"/>
      <c r="E13" s="12">
        <f t="shared" si="1"/>
        <v>388000</v>
      </c>
      <c r="F13" s="26"/>
      <c r="G13" s="26"/>
    </row>
    <row r="14">
      <c r="B14" s="11" t="s">
        <v>110</v>
      </c>
      <c r="C14" s="12">
        <v>26500.0</v>
      </c>
      <c r="D14" s="21"/>
      <c r="E14" s="12">
        <f t="shared" si="1"/>
        <v>26500</v>
      </c>
      <c r="F14" s="26"/>
      <c r="G14" s="26"/>
    </row>
    <row r="15">
      <c r="B15" s="11" t="s">
        <v>112</v>
      </c>
      <c r="C15" s="12">
        <v>9000.0</v>
      </c>
      <c r="D15" s="21"/>
      <c r="E15" s="12">
        <f t="shared" si="1"/>
        <v>9000</v>
      </c>
      <c r="F15" s="26"/>
      <c r="G15" s="26"/>
    </row>
    <row r="16">
      <c r="B16" s="11" t="s">
        <v>114</v>
      </c>
      <c r="C16" s="12">
        <v>57000.0</v>
      </c>
      <c r="D16" s="21"/>
      <c r="E16" s="12">
        <f t="shared" si="1"/>
        <v>57000</v>
      </c>
      <c r="F16" s="26"/>
      <c r="G16" s="26"/>
    </row>
    <row r="17">
      <c r="B17" s="11" t="s">
        <v>116</v>
      </c>
      <c r="C17" s="12">
        <v>41000.0</v>
      </c>
      <c r="D17" s="21"/>
      <c r="E17" s="12">
        <f t="shared" si="1"/>
        <v>41000</v>
      </c>
      <c r="F17" s="26"/>
      <c r="G17" s="26"/>
    </row>
    <row r="18">
      <c r="B18" s="11" t="s">
        <v>118</v>
      </c>
      <c r="C18" s="12">
        <v>21000.0</v>
      </c>
      <c r="D18" s="21"/>
      <c r="E18" s="12">
        <f t="shared" si="1"/>
        <v>21000</v>
      </c>
      <c r="F18" s="26"/>
      <c r="G18" s="26"/>
    </row>
    <row r="19">
      <c r="B19" s="11" t="s">
        <v>119</v>
      </c>
      <c r="C19" s="12">
        <v>71000.0</v>
      </c>
      <c r="D19" s="21"/>
      <c r="E19" s="12">
        <f t="shared" si="1"/>
        <v>71000</v>
      </c>
      <c r="F19" s="26"/>
      <c r="G19" s="26"/>
    </row>
    <row r="20">
      <c r="B20" s="11" t="s">
        <v>87</v>
      </c>
      <c r="C20" s="12">
        <v>24000.0</v>
      </c>
      <c r="D20" s="21"/>
      <c r="E20" s="12">
        <f t="shared" si="1"/>
        <v>24000</v>
      </c>
      <c r="F20" s="26"/>
      <c r="G20" s="26"/>
    </row>
    <row r="21" ht="15.75" customHeight="1">
      <c r="B21" s="11" t="s">
        <v>89</v>
      </c>
      <c r="C21" s="12">
        <v>26000.0</v>
      </c>
      <c r="D21" s="21"/>
      <c r="E21" s="12">
        <f t="shared" si="1"/>
        <v>26000</v>
      </c>
      <c r="F21" s="26"/>
      <c r="G21" s="26"/>
    </row>
    <row r="22" ht="15.75" customHeight="1">
      <c r="B22" s="11" t="s">
        <v>91</v>
      </c>
      <c r="C22" s="12">
        <v>63000.0</v>
      </c>
      <c r="D22" s="21"/>
      <c r="E22" s="12">
        <f t="shared" si="1"/>
        <v>63000</v>
      </c>
      <c r="F22" s="26"/>
      <c r="G22" s="26"/>
    </row>
    <row r="23" ht="15.75" customHeight="1">
      <c r="B23" s="11" t="s">
        <v>93</v>
      </c>
      <c r="C23" s="12">
        <v>19000.0</v>
      </c>
      <c r="D23" s="21"/>
      <c r="E23" s="12">
        <f t="shared" si="1"/>
        <v>19000</v>
      </c>
      <c r="F23" s="26"/>
      <c r="G23" s="26"/>
    </row>
    <row r="24" ht="15.75" customHeight="1">
      <c r="B24" s="11" t="s">
        <v>95</v>
      </c>
      <c r="C24" s="12">
        <v>4000.0</v>
      </c>
      <c r="D24" s="21"/>
      <c r="E24" s="12">
        <f t="shared" si="1"/>
        <v>4000</v>
      </c>
      <c r="F24" s="26"/>
      <c r="G24" s="26"/>
    </row>
    <row r="25" ht="15.75" customHeight="1">
      <c r="B25" s="11" t="s">
        <v>97</v>
      </c>
      <c r="C25" s="12">
        <v>6000.0</v>
      </c>
      <c r="D25" s="21"/>
      <c r="E25" s="12">
        <f t="shared" si="1"/>
        <v>6000</v>
      </c>
      <c r="F25" s="26"/>
      <c r="G25" s="26"/>
    </row>
    <row r="26" ht="15.75" customHeight="1">
      <c r="B26" s="11" t="s">
        <v>98</v>
      </c>
      <c r="C26" s="12">
        <v>21000.0</v>
      </c>
      <c r="D26" s="21"/>
      <c r="E26" s="12">
        <f t="shared" si="1"/>
        <v>21000</v>
      </c>
      <c r="F26" s="26"/>
      <c r="G26" s="26"/>
    </row>
    <row r="27" ht="15.75" customHeight="1">
      <c r="B27" s="11" t="s">
        <v>100</v>
      </c>
      <c r="C27" s="12">
        <v>34000.0</v>
      </c>
      <c r="D27" s="21"/>
      <c r="E27" s="12">
        <f t="shared" si="1"/>
        <v>34000</v>
      </c>
      <c r="F27" s="26"/>
      <c r="G27" s="26"/>
    </row>
    <row r="28" ht="15.75" customHeight="1">
      <c r="B28" s="11" t="s">
        <v>102</v>
      </c>
      <c r="C28" s="12">
        <v>28000.0</v>
      </c>
      <c r="D28" s="21"/>
      <c r="E28" s="12">
        <f t="shared" si="1"/>
        <v>28000</v>
      </c>
      <c r="F28" s="26"/>
      <c r="G28" s="26"/>
    </row>
    <row r="29" ht="15.75" customHeight="1">
      <c r="B29" s="11" t="s">
        <v>103</v>
      </c>
      <c r="C29" s="12">
        <v>26000.0</v>
      </c>
      <c r="D29" s="21"/>
      <c r="E29" s="12">
        <f t="shared" si="1"/>
        <v>26000</v>
      </c>
      <c r="F29" s="26"/>
      <c r="G29" s="26"/>
    </row>
    <row r="30" ht="15.75" customHeight="1">
      <c r="B30" s="11" t="s">
        <v>105</v>
      </c>
      <c r="C30" s="12">
        <v>9500.0</v>
      </c>
      <c r="D30" s="21"/>
      <c r="E30" s="12">
        <f t="shared" si="1"/>
        <v>9500</v>
      </c>
      <c r="F30" s="26"/>
      <c r="G30" s="26"/>
    </row>
    <row r="31" ht="15.75" customHeight="1">
      <c r="B31" s="11" t="s">
        <v>107</v>
      </c>
      <c r="C31" s="12">
        <v>31000.0</v>
      </c>
      <c r="D31" s="21"/>
      <c r="E31" s="12">
        <f t="shared" si="1"/>
        <v>31000</v>
      </c>
      <c r="F31" s="26"/>
      <c r="G31" s="26"/>
    </row>
    <row r="32" ht="15.75" customHeight="1">
      <c r="B32" s="11" t="s">
        <v>109</v>
      </c>
      <c r="C32" s="12">
        <v>12000.0</v>
      </c>
      <c r="D32" s="21"/>
      <c r="E32" s="12">
        <f t="shared" si="1"/>
        <v>12000</v>
      </c>
      <c r="F32" s="26"/>
      <c r="G32" s="26"/>
    </row>
    <row r="33" ht="15.75" customHeight="1">
      <c r="B33" s="11" t="s">
        <v>111</v>
      </c>
      <c r="C33" s="12">
        <v>14000.0</v>
      </c>
      <c r="D33" s="21"/>
      <c r="E33" s="12">
        <f t="shared" si="1"/>
        <v>14000</v>
      </c>
      <c r="F33" s="26"/>
      <c r="G33" s="26"/>
    </row>
    <row r="34" ht="15.75" customHeight="1">
      <c r="B34" s="11" t="s">
        <v>113</v>
      </c>
      <c r="C34" s="12">
        <v>4500.0</v>
      </c>
      <c r="D34" s="21"/>
      <c r="E34" s="12">
        <f t="shared" si="1"/>
        <v>4500</v>
      </c>
      <c r="F34" s="26"/>
      <c r="G34" s="26"/>
    </row>
    <row r="35" ht="15.75" customHeight="1">
      <c r="B35" s="11" t="s">
        <v>115</v>
      </c>
      <c r="C35" s="12">
        <v>7500.0</v>
      </c>
      <c r="D35" s="21"/>
      <c r="E35" s="12">
        <f t="shared" si="1"/>
        <v>7500</v>
      </c>
      <c r="F35" s="26"/>
      <c r="G35" s="26"/>
    </row>
    <row r="36" ht="15.75" customHeight="1">
      <c r="B36" s="11" t="s">
        <v>117</v>
      </c>
      <c r="C36" s="12">
        <v>3000.0</v>
      </c>
      <c r="D36" s="21"/>
      <c r="E36" s="12">
        <f t="shared" si="1"/>
        <v>3000</v>
      </c>
      <c r="F36" s="26"/>
      <c r="G36" s="26"/>
    </row>
    <row r="37" ht="15.75" customHeight="1">
      <c r="B37" s="17" t="s">
        <v>190</v>
      </c>
    </row>
    <row r="38" ht="15.75" customHeight="1">
      <c r="B38" s="26"/>
      <c r="C38" s="21"/>
      <c r="D38" s="21"/>
      <c r="E38" s="12">
        <f t="shared" ref="E38:E41" si="2">C38+D38</f>
        <v>0</v>
      </c>
      <c r="F38" s="26"/>
      <c r="G38" s="26"/>
    </row>
    <row r="39" ht="15.75" customHeight="1">
      <c r="B39" s="26"/>
      <c r="C39" s="21"/>
      <c r="D39" s="21"/>
      <c r="E39" s="12">
        <f t="shared" si="2"/>
        <v>0</v>
      </c>
      <c r="F39" s="26"/>
      <c r="G39" s="26"/>
    </row>
    <row r="40" ht="15.75" customHeight="1">
      <c r="B40" s="26"/>
      <c r="C40" s="21"/>
      <c r="D40" s="21"/>
      <c r="E40" s="12">
        <f t="shared" si="2"/>
        <v>0</v>
      </c>
      <c r="F40" s="26"/>
      <c r="G40" s="26"/>
    </row>
    <row r="41" ht="15.75" customHeight="1">
      <c r="B41" s="26"/>
      <c r="C41" s="21"/>
      <c r="D41" s="21"/>
      <c r="E41" s="12">
        <f t="shared" si="2"/>
        <v>0</v>
      </c>
      <c r="F41" s="26"/>
      <c r="G41" s="26"/>
    </row>
    <row r="42" ht="15.75" customHeight="1">
      <c r="B42" s="15" t="s">
        <v>196</v>
      </c>
      <c r="D42" s="29">
        <f>SUM(D6:D41)</f>
        <v>0</v>
      </c>
    </row>
    <row r="43" ht="15.75" customHeight="1"/>
    <row r="44" ht="15.75" customHeight="1">
      <c r="B44" s="15" t="s">
        <v>202</v>
      </c>
      <c r="E44" s="21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50.0"/>
    <col customWidth="1" min="4" max="4" width="18.0"/>
    <col customWidth="1" min="5" max="5" width="4.0"/>
    <col customWidth="1" min="6" max="6" width="44.0"/>
    <col customWidth="1" min="7" max="7" width="16.0"/>
    <col customWidth="1" min="8" max="26" width="8.71"/>
  </cols>
  <sheetData>
    <row r="1">
      <c r="A1" s="1" t="s">
        <v>185</v>
      </c>
    </row>
    <row r="2">
      <c r="A2" s="2" t="s">
        <v>186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18" t="s">
        <v>189</v>
      </c>
      <c r="B5" s="19"/>
      <c r="C5" s="19"/>
      <c r="D5" s="19"/>
      <c r="E5" s="19"/>
      <c r="F5" s="19"/>
      <c r="G5" s="19"/>
      <c r="H5" s="19"/>
    </row>
    <row r="6">
      <c r="A6" s="5"/>
      <c r="B6" s="5" t="s">
        <v>6</v>
      </c>
      <c r="C6" s="5" t="s">
        <v>7</v>
      </c>
      <c r="D6" s="7" t="s">
        <v>85</v>
      </c>
    </row>
    <row r="7">
      <c r="B7" s="10" t="s">
        <v>191</v>
      </c>
      <c r="C7" s="11" t="s">
        <v>192</v>
      </c>
      <c r="D7" s="21"/>
    </row>
    <row r="8">
      <c r="B8" s="10" t="s">
        <v>193</v>
      </c>
      <c r="C8" s="11" t="s">
        <v>175</v>
      </c>
      <c r="D8" s="21"/>
    </row>
    <row r="9">
      <c r="B9" s="10" t="s">
        <v>194</v>
      </c>
      <c r="C9" s="15" t="s">
        <v>195</v>
      </c>
      <c r="D9" s="25">
        <f>D7-D8</f>
        <v>0</v>
      </c>
    </row>
    <row r="10">
      <c r="B10" s="10" t="s">
        <v>197</v>
      </c>
      <c r="C10" s="11" t="s">
        <v>198</v>
      </c>
      <c r="D10" s="21"/>
    </row>
    <row r="11">
      <c r="B11" s="10" t="s">
        <v>23</v>
      </c>
      <c r="C11" s="15" t="s">
        <v>199</v>
      </c>
      <c r="D11" s="25">
        <f>D9-D10</f>
        <v>0</v>
      </c>
    </row>
    <row r="12">
      <c r="B12" s="10" t="s">
        <v>200</v>
      </c>
      <c r="C12" s="11" t="s">
        <v>201</v>
      </c>
      <c r="D12" s="21"/>
    </row>
    <row r="13">
      <c r="B13" s="10" t="s">
        <v>27</v>
      </c>
      <c r="C13" s="11" t="s">
        <v>203</v>
      </c>
      <c r="D13" s="21"/>
    </row>
    <row r="14">
      <c r="B14" s="10" t="s">
        <v>204</v>
      </c>
      <c r="C14" s="15" t="s">
        <v>205</v>
      </c>
      <c r="D14" s="30">
        <f>D11+D12+D13</f>
        <v>0</v>
      </c>
    </row>
    <row r="15">
      <c r="B15" s="10" t="s">
        <v>206</v>
      </c>
      <c r="C15" s="11" t="s">
        <v>207</v>
      </c>
      <c r="D15" s="21"/>
    </row>
    <row r="16">
      <c r="B16" s="10" t="s">
        <v>208</v>
      </c>
      <c r="C16" s="11" t="s">
        <v>209</v>
      </c>
      <c r="D16" s="21"/>
    </row>
    <row r="17">
      <c r="B17" s="10" t="s">
        <v>210</v>
      </c>
      <c r="C17" s="11" t="s">
        <v>110</v>
      </c>
      <c r="D17" s="21"/>
    </row>
    <row r="18">
      <c r="B18" s="10" t="s">
        <v>211</v>
      </c>
      <c r="C18" s="11" t="s">
        <v>212</v>
      </c>
      <c r="D18" s="21"/>
    </row>
    <row r="19">
      <c r="B19" s="10" t="s">
        <v>46</v>
      </c>
      <c r="C19" s="11" t="s">
        <v>213</v>
      </c>
      <c r="D19" s="21"/>
    </row>
    <row r="20">
      <c r="B20" s="10" t="s">
        <v>214</v>
      </c>
      <c r="C20" s="11" t="s">
        <v>116</v>
      </c>
      <c r="D20" s="21"/>
    </row>
    <row r="21" ht="15.75" customHeight="1">
      <c r="B21" s="10" t="s">
        <v>50</v>
      </c>
      <c r="C21" s="11" t="s">
        <v>215</v>
      </c>
      <c r="D21" s="21"/>
    </row>
    <row r="22" ht="15.75" customHeight="1">
      <c r="B22" s="10" t="s">
        <v>216</v>
      </c>
      <c r="C22" s="11" t="s">
        <v>217</v>
      </c>
      <c r="D22" s="21"/>
    </row>
    <row r="23" ht="15.75" customHeight="1">
      <c r="B23" s="10" t="s">
        <v>218</v>
      </c>
      <c r="C23" s="11" t="s">
        <v>219</v>
      </c>
      <c r="D23" s="21"/>
    </row>
    <row r="24" ht="15.75" customHeight="1">
      <c r="B24" s="10" t="s">
        <v>54</v>
      </c>
      <c r="C24" s="11" t="s">
        <v>87</v>
      </c>
      <c r="D24" s="21"/>
    </row>
    <row r="25" ht="15.75" customHeight="1">
      <c r="B25" s="10" t="s">
        <v>220</v>
      </c>
      <c r="C25" s="11" t="s">
        <v>221</v>
      </c>
      <c r="D25" s="21"/>
    </row>
    <row r="26" ht="15.75" customHeight="1">
      <c r="B26" s="10" t="s">
        <v>57</v>
      </c>
      <c r="C26" s="11" t="s">
        <v>91</v>
      </c>
      <c r="D26" s="21"/>
    </row>
    <row r="27" ht="15.75" customHeight="1">
      <c r="B27" s="10" t="s">
        <v>60</v>
      </c>
      <c r="C27" s="11" t="s">
        <v>222</v>
      </c>
      <c r="D27" s="25">
        <f>D49</f>
        <v>0</v>
      </c>
    </row>
    <row r="28" ht="15.75" customHeight="1">
      <c r="B28" s="10" t="s">
        <v>63</v>
      </c>
      <c r="C28" s="15" t="s">
        <v>223</v>
      </c>
      <c r="D28" s="25">
        <f>SUM(D15:D27)</f>
        <v>0</v>
      </c>
    </row>
    <row r="29" ht="15.75" customHeight="1">
      <c r="B29" s="10" t="s">
        <v>224</v>
      </c>
      <c r="C29" s="15" t="s">
        <v>225</v>
      </c>
      <c r="D29" s="30">
        <f>D14-D28</f>
        <v>0</v>
      </c>
    </row>
    <row r="30" ht="15.75" customHeight="1"/>
    <row r="31" ht="15.75" customHeight="1">
      <c r="B31" s="10" t="s">
        <v>226</v>
      </c>
      <c r="C31" s="11" t="s">
        <v>227</v>
      </c>
      <c r="D31" s="21"/>
    </row>
    <row r="32" ht="15.75" customHeight="1"/>
    <row r="33" ht="15.75" customHeight="1">
      <c r="A33" s="8" t="s">
        <v>228</v>
      </c>
      <c r="B33" s="9"/>
      <c r="C33" s="9"/>
      <c r="D33" s="9"/>
      <c r="E33" s="9"/>
      <c r="F33" s="9"/>
      <c r="G33" s="9"/>
      <c r="H33" s="9"/>
    </row>
    <row r="34" ht="15.75" customHeight="1">
      <c r="A34" s="5"/>
      <c r="C34" s="5" t="s">
        <v>7</v>
      </c>
      <c r="D34" s="7" t="s">
        <v>85</v>
      </c>
    </row>
    <row r="35" ht="15.75" customHeight="1">
      <c r="C35" s="26"/>
      <c r="D35" s="21"/>
    </row>
    <row r="36" ht="15.75" customHeight="1">
      <c r="C36" s="26"/>
      <c r="D36" s="21"/>
    </row>
    <row r="37" ht="15.75" customHeight="1">
      <c r="C37" s="26"/>
      <c r="D37" s="21"/>
    </row>
    <row r="38" ht="15.75" customHeight="1">
      <c r="C38" s="26"/>
      <c r="D38" s="21"/>
    </row>
    <row r="39" ht="15.75" customHeight="1">
      <c r="C39" s="26"/>
      <c r="D39" s="21"/>
    </row>
    <row r="40" ht="15.75" customHeight="1">
      <c r="C40" s="26"/>
      <c r="D40" s="21"/>
    </row>
    <row r="41" ht="15.75" customHeight="1">
      <c r="C41" s="26"/>
      <c r="D41" s="21"/>
    </row>
    <row r="42" ht="15.75" customHeight="1">
      <c r="C42" s="26"/>
      <c r="D42" s="21"/>
    </row>
    <row r="43" ht="15.75" customHeight="1">
      <c r="C43" s="26"/>
      <c r="D43" s="21"/>
    </row>
    <row r="44" ht="15.75" customHeight="1">
      <c r="C44" s="26"/>
      <c r="D44" s="21"/>
    </row>
    <row r="45" ht="15.75" customHeight="1">
      <c r="C45" s="26"/>
      <c r="D45" s="21"/>
    </row>
    <row r="46" ht="15.75" customHeight="1">
      <c r="C46" s="26"/>
      <c r="D46" s="21"/>
    </row>
    <row r="47" ht="15.75" customHeight="1">
      <c r="C47" s="26"/>
      <c r="D47" s="21"/>
    </row>
    <row r="48" ht="15.75" customHeight="1">
      <c r="C48" s="26"/>
      <c r="D48" s="21"/>
    </row>
    <row r="49" ht="15.75" customHeight="1">
      <c r="C49" s="15" t="s">
        <v>251</v>
      </c>
      <c r="D49" s="34">
        <f>SUM(D35:D48)</f>
        <v>0</v>
      </c>
    </row>
    <row r="50" ht="15.75" customHeight="1">
      <c r="C50" s="17" t="s">
        <v>261</v>
      </c>
    </row>
    <row r="51" ht="15.75" customHeight="1"/>
    <row r="52" ht="15.75" customHeight="1">
      <c r="A52" s="18" t="s">
        <v>262</v>
      </c>
      <c r="B52" s="19"/>
      <c r="C52" s="19"/>
      <c r="D52" s="19"/>
      <c r="E52" s="19"/>
      <c r="F52" s="19"/>
      <c r="G52" s="19"/>
      <c r="H52" s="19"/>
    </row>
    <row r="53" ht="15.75" customHeight="1">
      <c r="A53" s="5"/>
      <c r="B53" s="5" t="s">
        <v>6</v>
      </c>
      <c r="C53" s="5" t="s">
        <v>7</v>
      </c>
      <c r="D53" s="7" t="s">
        <v>85</v>
      </c>
    </row>
    <row r="54" ht="15.75" customHeight="1">
      <c r="B54" s="10" t="s">
        <v>12</v>
      </c>
      <c r="C54" s="11" t="s">
        <v>270</v>
      </c>
      <c r="D54" s="25">
        <f>D29</f>
        <v>0</v>
      </c>
    </row>
    <row r="55" ht="15.75" customHeight="1">
      <c r="B55" s="10" t="s">
        <v>200</v>
      </c>
      <c r="C55" s="11" t="s">
        <v>274</v>
      </c>
      <c r="D55" s="21"/>
    </row>
    <row r="56" ht="15.75" customHeight="1">
      <c r="B56" s="10" t="s">
        <v>277</v>
      </c>
      <c r="C56" s="11" t="s">
        <v>278</v>
      </c>
      <c r="D56" s="21"/>
    </row>
    <row r="57" ht="15.75" customHeight="1">
      <c r="B57" s="10" t="s">
        <v>280</v>
      </c>
      <c r="C57" s="11" t="s">
        <v>281</v>
      </c>
      <c r="D57" s="21"/>
    </row>
    <row r="58" ht="15.75" customHeight="1">
      <c r="B58" s="10" t="s">
        <v>46</v>
      </c>
      <c r="C58" s="11" t="s">
        <v>283</v>
      </c>
      <c r="D58" s="21"/>
    </row>
    <row r="59" ht="15.75" customHeight="1">
      <c r="B59" s="10" t="s">
        <v>284</v>
      </c>
      <c r="C59" s="11" t="s">
        <v>97</v>
      </c>
      <c r="D59" s="21"/>
    </row>
    <row r="60" ht="15.75" customHeight="1">
      <c r="B60" s="10" t="s">
        <v>285</v>
      </c>
      <c r="C60" s="11" t="s">
        <v>287</v>
      </c>
      <c r="D60" s="21"/>
    </row>
    <row r="61" ht="15.75" customHeight="1">
      <c r="B61" s="10" t="s">
        <v>288</v>
      </c>
      <c r="C61" s="11" t="s">
        <v>289</v>
      </c>
      <c r="D61" s="21"/>
    </row>
    <row r="62" ht="15.75" customHeight="1">
      <c r="B62" s="10" t="s">
        <v>290</v>
      </c>
      <c r="C62" s="11" t="s">
        <v>291</v>
      </c>
      <c r="D62" s="21"/>
    </row>
    <row r="63" ht="15.75" customHeight="1">
      <c r="B63" s="10" t="s">
        <v>292</v>
      </c>
      <c r="C63" s="11" t="s">
        <v>293</v>
      </c>
      <c r="D63" s="21"/>
    </row>
    <row r="64" ht="15.75" customHeight="1">
      <c r="B64" s="10" t="s">
        <v>292</v>
      </c>
      <c r="C64" s="11" t="s">
        <v>294</v>
      </c>
      <c r="D64" s="21"/>
    </row>
    <row r="65" ht="15.75" customHeight="1">
      <c r="B65" s="10" t="s">
        <v>57</v>
      </c>
      <c r="C65" s="15" t="s">
        <v>295</v>
      </c>
      <c r="D65" s="30">
        <f>D54+D55+D56+D57-D58-D59</f>
        <v>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50.0"/>
    <col customWidth="1" min="4" max="5" width="18.0"/>
    <col customWidth="1" min="6" max="6" width="40.0"/>
    <col customWidth="1" min="7" max="26" width="8.71"/>
  </cols>
  <sheetData>
    <row r="1">
      <c r="A1" s="1" t="s">
        <v>229</v>
      </c>
    </row>
    <row r="2">
      <c r="A2" s="2" t="s">
        <v>230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18" t="s">
        <v>233</v>
      </c>
      <c r="B5" s="19"/>
      <c r="C5" s="19"/>
      <c r="D5" s="19"/>
      <c r="E5" s="19"/>
      <c r="F5" s="19"/>
      <c r="G5" s="19"/>
      <c r="H5" s="19"/>
    </row>
    <row r="6">
      <c r="A6" s="5"/>
      <c r="B6" s="5" t="s">
        <v>6</v>
      </c>
      <c r="C6" s="5" t="s">
        <v>7</v>
      </c>
      <c r="D6" s="7" t="s">
        <v>234</v>
      </c>
      <c r="E6" s="7" t="s">
        <v>235</v>
      </c>
    </row>
    <row r="7">
      <c r="B7" s="10" t="s">
        <v>12</v>
      </c>
      <c r="C7" s="11" t="s">
        <v>13</v>
      </c>
      <c r="D7" s="21"/>
      <c r="E7" s="21"/>
    </row>
    <row r="8">
      <c r="B8" s="10" t="s">
        <v>16</v>
      </c>
      <c r="C8" s="11" t="s">
        <v>17</v>
      </c>
      <c r="D8" s="21"/>
      <c r="E8" s="21"/>
    </row>
    <row r="9">
      <c r="B9" s="10" t="s">
        <v>20</v>
      </c>
      <c r="C9" s="11" t="s">
        <v>21</v>
      </c>
      <c r="D9" s="21"/>
      <c r="E9" s="21"/>
    </row>
    <row r="10">
      <c r="B10" s="10" t="s">
        <v>23</v>
      </c>
      <c r="C10" s="11" t="s">
        <v>24</v>
      </c>
      <c r="D10" s="21"/>
      <c r="E10" s="21"/>
    </row>
    <row r="11">
      <c r="B11" s="10" t="s">
        <v>27</v>
      </c>
      <c r="C11" s="11" t="s">
        <v>239</v>
      </c>
      <c r="D11" s="21"/>
      <c r="E11" s="21"/>
    </row>
    <row r="12">
      <c r="B12" s="10" t="s">
        <v>32</v>
      </c>
      <c r="C12" s="11" t="s">
        <v>34</v>
      </c>
      <c r="D12" s="21"/>
      <c r="E12" s="21"/>
    </row>
    <row r="13">
      <c r="B13" s="10" t="s">
        <v>42</v>
      </c>
      <c r="C13" s="11" t="s">
        <v>44</v>
      </c>
      <c r="D13" s="21"/>
      <c r="E13" s="21"/>
    </row>
    <row r="14">
      <c r="B14" s="10" t="s">
        <v>46</v>
      </c>
      <c r="C14" s="11" t="s">
        <v>47</v>
      </c>
      <c r="D14" s="21"/>
      <c r="E14" s="21"/>
    </row>
    <row r="15">
      <c r="B15" s="10" t="s">
        <v>50</v>
      </c>
      <c r="C15" s="11" t="s">
        <v>242</v>
      </c>
      <c r="D15" s="21"/>
      <c r="E15" s="21"/>
    </row>
    <row r="16">
      <c r="B16" s="31" t="s">
        <v>216</v>
      </c>
      <c r="C16" s="15" t="s">
        <v>245</v>
      </c>
      <c r="D16" s="33">
        <f t="shared" ref="D16:E16" si="1">D7+D8-D9+D10+D11+D12-D13+D14+D15</f>
        <v>0</v>
      </c>
      <c r="E16" s="33">
        <f t="shared" si="1"/>
        <v>0</v>
      </c>
    </row>
    <row r="18">
      <c r="A18" s="18" t="s">
        <v>250</v>
      </c>
      <c r="B18" s="19"/>
      <c r="C18" s="19"/>
      <c r="D18" s="19"/>
      <c r="E18" s="19"/>
      <c r="F18" s="19"/>
      <c r="G18" s="19"/>
      <c r="H18" s="19"/>
    </row>
    <row r="19">
      <c r="A19" s="5"/>
      <c r="B19" s="5" t="s">
        <v>6</v>
      </c>
      <c r="C19" s="5" t="s">
        <v>7</v>
      </c>
      <c r="D19" s="7" t="s">
        <v>234</v>
      </c>
      <c r="E19" s="7" t="s">
        <v>235</v>
      </c>
    </row>
    <row r="20">
      <c r="B20" s="10" t="s">
        <v>54</v>
      </c>
      <c r="C20" s="11" t="s">
        <v>55</v>
      </c>
      <c r="D20" s="21"/>
      <c r="E20" s="21"/>
    </row>
    <row r="21" ht="15.75" customHeight="1">
      <c r="B21" s="10" t="s">
        <v>57</v>
      </c>
      <c r="C21" s="11" t="s">
        <v>259</v>
      </c>
      <c r="D21" s="21"/>
      <c r="E21" s="21"/>
    </row>
    <row r="22" ht="15.75" customHeight="1">
      <c r="B22" s="10" t="s">
        <v>60</v>
      </c>
      <c r="C22" s="11" t="s">
        <v>61</v>
      </c>
      <c r="D22" s="21"/>
      <c r="E22" s="21"/>
    </row>
    <row r="23" ht="15.75" customHeight="1">
      <c r="B23" s="10" t="s">
        <v>63</v>
      </c>
      <c r="C23" s="11" t="s">
        <v>260</v>
      </c>
      <c r="D23" s="21"/>
      <c r="E23" s="21"/>
    </row>
    <row r="24" ht="15.75" customHeight="1">
      <c r="B24" s="10" t="s">
        <v>68</v>
      </c>
      <c r="C24" s="11" t="s">
        <v>69</v>
      </c>
      <c r="D24" s="21"/>
      <c r="E24" s="21"/>
    </row>
    <row r="25" ht="15.75" customHeight="1">
      <c r="B25" s="10" t="s">
        <v>74</v>
      </c>
      <c r="C25" s="11" t="s">
        <v>76</v>
      </c>
      <c r="D25" s="21"/>
      <c r="E25" s="21"/>
    </row>
    <row r="26" ht="15.75" customHeight="1">
      <c r="B26" s="10" t="s">
        <v>79</v>
      </c>
      <c r="C26" s="11" t="s">
        <v>264</v>
      </c>
      <c r="D26" s="21"/>
      <c r="E26" s="21"/>
    </row>
    <row r="27" ht="15.75" customHeight="1">
      <c r="B27" s="31" t="s">
        <v>266</v>
      </c>
      <c r="C27" s="15" t="s">
        <v>268</v>
      </c>
      <c r="D27" s="33">
        <f t="shared" ref="D27:E27" si="2">SUM(D20:D26)</f>
        <v>0</v>
      </c>
      <c r="E27" s="33">
        <f t="shared" si="2"/>
        <v>0</v>
      </c>
    </row>
    <row r="28" ht="15.75" customHeight="1">
      <c r="C28" s="17" t="s">
        <v>271</v>
      </c>
      <c r="D28" s="29">
        <f t="shared" ref="D28:E28" si="3">D16-D27</f>
        <v>0</v>
      </c>
      <c r="E28" s="29">
        <f t="shared" si="3"/>
        <v>0</v>
      </c>
    </row>
    <row r="29" ht="15.75" customHeight="1"/>
    <row r="30" ht="15.75" customHeight="1">
      <c r="C30" s="17" t="s">
        <v>275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8.0"/>
    <col customWidth="1" min="3" max="3" width="52.0"/>
    <col customWidth="1" min="4" max="5" width="18.0"/>
    <col customWidth="1" min="6" max="6" width="40.0"/>
    <col customWidth="1" min="7" max="26" width="8.71"/>
  </cols>
  <sheetData>
    <row r="1">
      <c r="A1" s="1" t="s">
        <v>231</v>
      </c>
    </row>
    <row r="2">
      <c r="A2" s="2" t="s">
        <v>232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18" t="s">
        <v>238</v>
      </c>
      <c r="B5" s="19"/>
      <c r="C5" s="19"/>
      <c r="D5" s="19"/>
      <c r="E5" s="19"/>
      <c r="F5" s="19"/>
      <c r="G5" s="19"/>
      <c r="H5" s="19"/>
    </row>
    <row r="6">
      <c r="A6" s="5"/>
      <c r="B6" s="5" t="s">
        <v>6</v>
      </c>
      <c r="C6" s="5" t="s">
        <v>7</v>
      </c>
      <c r="D6" s="7" t="s">
        <v>85</v>
      </c>
    </row>
    <row r="7">
      <c r="B7" s="10" t="s">
        <v>12</v>
      </c>
      <c r="C7" s="11" t="s">
        <v>252</v>
      </c>
      <c r="D7" s="21"/>
    </row>
    <row r="8">
      <c r="B8" s="10" t="s">
        <v>197</v>
      </c>
      <c r="C8" s="11" t="s">
        <v>253</v>
      </c>
      <c r="D8" s="21"/>
    </row>
    <row r="9">
      <c r="B9" s="10" t="s">
        <v>254</v>
      </c>
      <c r="C9" s="11" t="s">
        <v>255</v>
      </c>
      <c r="D9" s="21"/>
    </row>
    <row r="10">
      <c r="B10" s="10" t="s">
        <v>256</v>
      </c>
      <c r="C10" s="11" t="s">
        <v>257</v>
      </c>
      <c r="D10" s="21"/>
    </row>
    <row r="11">
      <c r="B11" s="10" t="s">
        <v>200</v>
      </c>
      <c r="C11" s="15" t="s">
        <v>258</v>
      </c>
      <c r="D11" s="25">
        <f>D7+D8+D9+D10</f>
        <v>0</v>
      </c>
    </row>
    <row r="12">
      <c r="B12" s="10" t="s">
        <v>27</v>
      </c>
      <c r="C12" s="11" t="s">
        <v>263</v>
      </c>
      <c r="D12" s="21"/>
    </row>
    <row r="13">
      <c r="B13" s="10" t="s">
        <v>204</v>
      </c>
      <c r="C13" s="11" t="s">
        <v>265</v>
      </c>
      <c r="D13" s="21"/>
    </row>
    <row r="14">
      <c r="B14" s="10" t="s">
        <v>206</v>
      </c>
      <c r="C14" s="15" t="s">
        <v>267</v>
      </c>
      <c r="D14" s="25">
        <f>D12+D13</f>
        <v>0</v>
      </c>
    </row>
    <row r="15">
      <c r="B15" s="10" t="s">
        <v>208</v>
      </c>
      <c r="C15" s="15" t="s">
        <v>269</v>
      </c>
      <c r="D15" s="30">
        <f>D11-D14</f>
        <v>0</v>
      </c>
    </row>
    <row r="17">
      <c r="C17" s="17" t="s">
        <v>272</v>
      </c>
    </row>
    <row r="18">
      <c r="C18" s="10" t="s">
        <v>273</v>
      </c>
      <c r="D18" s="21"/>
    </row>
    <row r="19">
      <c r="C19" s="10" t="s">
        <v>95</v>
      </c>
      <c r="D19" s="21"/>
    </row>
    <row r="20">
      <c r="C20" s="10" t="s">
        <v>276</v>
      </c>
      <c r="D20" s="21"/>
    </row>
    <row r="21" ht="15.75" customHeight="1">
      <c r="C21" s="10" t="s">
        <v>279</v>
      </c>
      <c r="D21" s="21"/>
    </row>
    <row r="22" ht="15.75" customHeight="1">
      <c r="C22" s="15" t="s">
        <v>282</v>
      </c>
      <c r="D22" s="34">
        <f>SUM(D18:D21)</f>
        <v>0</v>
      </c>
    </row>
    <row r="23" ht="15.75" customHeight="1"/>
    <row r="24" ht="15.75" customHeight="1">
      <c r="A24" s="8" t="s">
        <v>286</v>
      </c>
      <c r="B24" s="9"/>
      <c r="C24" s="9"/>
      <c r="D24" s="9"/>
      <c r="E24" s="9"/>
      <c r="F24" s="9"/>
      <c r="G24" s="9"/>
      <c r="H24" s="9"/>
    </row>
    <row r="25" ht="15.75" customHeight="1">
      <c r="A25" s="5"/>
      <c r="B25" s="5" t="s">
        <v>6</v>
      </c>
      <c r="C25" s="5" t="s">
        <v>7</v>
      </c>
      <c r="D25" s="7" t="s">
        <v>296</v>
      </c>
      <c r="E25" s="7" t="s">
        <v>297</v>
      </c>
    </row>
    <row r="26" ht="15.75" customHeight="1">
      <c r="B26" s="10" t="s">
        <v>12</v>
      </c>
      <c r="C26" s="11" t="s">
        <v>298</v>
      </c>
      <c r="D26" s="21"/>
      <c r="E26" s="21"/>
    </row>
    <row r="27" ht="15.75" customHeight="1">
      <c r="B27" s="10" t="s">
        <v>197</v>
      </c>
      <c r="C27" s="11" t="s">
        <v>299</v>
      </c>
      <c r="D27" s="21"/>
      <c r="E27" s="21"/>
    </row>
    <row r="28" ht="15.75" customHeight="1">
      <c r="B28" s="10" t="s">
        <v>23</v>
      </c>
      <c r="C28" s="11" t="s">
        <v>301</v>
      </c>
      <c r="D28" s="21"/>
      <c r="E28" s="21"/>
    </row>
    <row r="29" ht="15.75" customHeight="1">
      <c r="B29" s="10" t="s">
        <v>27</v>
      </c>
      <c r="C29" s="11" t="s">
        <v>302</v>
      </c>
      <c r="D29" s="21"/>
      <c r="E29" s="21"/>
    </row>
    <row r="30" ht="15.75" customHeight="1">
      <c r="B30" s="10" t="s">
        <v>204</v>
      </c>
      <c r="C30" s="15" t="s">
        <v>303</v>
      </c>
      <c r="D30" s="25">
        <f t="shared" ref="D30:E30" si="1">D26+D27+D28-D29</f>
        <v>0</v>
      </c>
      <c r="E30" s="25">
        <f t="shared" si="1"/>
        <v>0</v>
      </c>
    </row>
    <row r="31" ht="15.75" customHeight="1">
      <c r="B31" s="10" t="s">
        <v>206</v>
      </c>
      <c r="C31" s="11" t="s">
        <v>291</v>
      </c>
      <c r="D31" s="21"/>
      <c r="E31" s="21"/>
    </row>
    <row r="32" ht="15.75" customHeight="1">
      <c r="B32" s="10" t="s">
        <v>208</v>
      </c>
      <c r="C32" s="15" t="s">
        <v>304</v>
      </c>
      <c r="D32" s="30">
        <f t="shared" ref="D32:E32" si="2">D30-D31</f>
        <v>0</v>
      </c>
      <c r="E32" s="30">
        <f t="shared" si="2"/>
        <v>0</v>
      </c>
    </row>
    <row r="33" ht="15.75" customHeight="1"/>
    <row r="34" ht="15.75" customHeight="1">
      <c r="C34" s="17" t="s">
        <v>305</v>
      </c>
    </row>
    <row r="35" ht="15.75" customHeight="1"/>
    <row r="36" ht="15.75" customHeight="1">
      <c r="A36" s="13" t="s">
        <v>306</v>
      </c>
      <c r="B36" s="14"/>
      <c r="C36" s="14"/>
      <c r="D36" s="14"/>
      <c r="E36" s="14"/>
      <c r="F36" s="14"/>
      <c r="G36" s="14"/>
      <c r="H36" s="14"/>
    </row>
    <row r="37" ht="15.75" customHeight="1">
      <c r="A37" s="5"/>
      <c r="C37" s="5" t="s">
        <v>7</v>
      </c>
      <c r="D37" s="7" t="s">
        <v>85</v>
      </c>
    </row>
    <row r="38" ht="15.75" customHeight="1">
      <c r="C38" s="11" t="s">
        <v>309</v>
      </c>
      <c r="D38" s="21"/>
    </row>
    <row r="39" ht="15.75" customHeight="1">
      <c r="C39" s="11" t="s">
        <v>310</v>
      </c>
      <c r="D39" s="21"/>
    </row>
    <row r="40" ht="15.75" customHeight="1">
      <c r="C40" s="11" t="s">
        <v>311</v>
      </c>
      <c r="D40" s="21"/>
    </row>
    <row r="41" ht="15.75" customHeight="1">
      <c r="C41" s="11" t="s">
        <v>312</v>
      </c>
      <c r="D41" s="21"/>
    </row>
    <row r="42" ht="15.75" customHeight="1">
      <c r="C42" s="11" t="s">
        <v>313</v>
      </c>
      <c r="D42" s="21"/>
    </row>
    <row r="43" ht="15.75" customHeight="1">
      <c r="C43" s="11" t="s">
        <v>314</v>
      </c>
      <c r="D43" s="21"/>
    </row>
    <row r="44" ht="15.75" customHeight="1">
      <c r="C44" s="11" t="s">
        <v>315</v>
      </c>
      <c r="D44" s="21"/>
    </row>
    <row r="45" ht="15.75" customHeight="1">
      <c r="C45" s="11" t="s">
        <v>316</v>
      </c>
      <c r="D45" s="21"/>
    </row>
    <row r="46" ht="15.75" customHeight="1">
      <c r="C46" s="15" t="s">
        <v>317</v>
      </c>
      <c r="D46" s="30">
        <f>SUM(D38:D45)</f>
        <v>0</v>
      </c>
    </row>
    <row r="47" ht="15.75" customHeight="1">
      <c r="C47" s="17" t="s">
        <v>319</v>
      </c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800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44.0"/>
    <col customWidth="1" min="3" max="6" width="16.0"/>
    <col customWidth="1" min="7" max="7" width="14.0"/>
    <col customWidth="1" min="8" max="26" width="8.71"/>
  </cols>
  <sheetData>
    <row r="1">
      <c r="A1" s="1" t="s">
        <v>236</v>
      </c>
    </row>
    <row r="2">
      <c r="A2" s="2" t="s">
        <v>237</v>
      </c>
    </row>
    <row r="3" ht="6.0" customHeight="1">
      <c r="A3" s="3"/>
      <c r="B3" s="3"/>
      <c r="C3" s="3"/>
      <c r="D3" s="3"/>
      <c r="E3" s="3"/>
      <c r="F3" s="3"/>
      <c r="G3" s="3"/>
      <c r="H3" s="3"/>
    </row>
    <row r="5">
      <c r="A5" s="18" t="s">
        <v>240</v>
      </c>
      <c r="B5" s="19"/>
      <c r="C5" s="19"/>
      <c r="D5" s="19"/>
      <c r="E5" s="19"/>
      <c r="F5" s="19"/>
      <c r="G5" s="19"/>
      <c r="H5" s="19"/>
    </row>
    <row r="6">
      <c r="A6" s="5"/>
      <c r="B6" s="5" t="s">
        <v>241</v>
      </c>
      <c r="C6" s="5" t="s">
        <v>243</v>
      </c>
      <c r="D6" s="7" t="s">
        <v>244</v>
      </c>
      <c r="E6" s="7" t="s">
        <v>246</v>
      </c>
      <c r="F6" s="7" t="s">
        <v>247</v>
      </c>
      <c r="G6" s="7" t="s">
        <v>248</v>
      </c>
    </row>
    <row r="7">
      <c r="B7" s="15" t="s">
        <v>249</v>
      </c>
      <c r="C7" s="32"/>
      <c r="D7" s="32"/>
      <c r="E7" s="32"/>
      <c r="F7" s="28">
        <f t="shared" ref="F7:F15" si="1">SUM(C7:E7)</f>
        <v>0</v>
      </c>
    </row>
    <row r="8">
      <c r="B8" s="11" t="s">
        <v>300</v>
      </c>
      <c r="C8" s="21"/>
      <c r="D8" s="21"/>
      <c r="E8" s="21"/>
      <c r="F8" s="12">
        <f t="shared" si="1"/>
        <v>0</v>
      </c>
      <c r="G8" s="35">
        <f>'W2 Return Build'!D29</f>
        <v>0</v>
      </c>
    </row>
    <row r="9">
      <c r="B9" s="11" t="s">
        <v>307</v>
      </c>
      <c r="C9" s="21"/>
      <c r="D9" s="21"/>
      <c r="E9" s="21"/>
      <c r="F9" s="12">
        <f t="shared" si="1"/>
        <v>0</v>
      </c>
      <c r="G9" s="35" t="str">
        <f>'W2 Return Build'!D55</f>
        <v/>
      </c>
    </row>
    <row r="10">
      <c r="B10" s="11" t="s">
        <v>308</v>
      </c>
      <c r="C10" s="21"/>
      <c r="D10" s="21"/>
      <c r="E10" s="21"/>
      <c r="F10" s="12">
        <f t="shared" si="1"/>
        <v>0</v>
      </c>
      <c r="G10" s="35" t="str">
        <f>'W2 Return Build'!D58</f>
        <v/>
      </c>
    </row>
    <row r="11">
      <c r="B11" s="11" t="s">
        <v>318</v>
      </c>
      <c r="C11" s="21"/>
      <c r="D11" s="21"/>
      <c r="E11" s="21"/>
      <c r="F11" s="12">
        <f t="shared" si="1"/>
        <v>0</v>
      </c>
      <c r="G11" s="35" t="str">
        <f>'W2 Return Build'!D59</f>
        <v/>
      </c>
    </row>
    <row r="12">
      <c r="B12" s="11" t="s">
        <v>320</v>
      </c>
      <c r="C12" s="21"/>
      <c r="D12" s="21"/>
      <c r="E12" s="21"/>
      <c r="F12" s="12">
        <f t="shared" si="1"/>
        <v>0</v>
      </c>
      <c r="G12" s="35" t="str">
        <f>'W2 Return Build'!D60</f>
        <v/>
      </c>
    </row>
    <row r="13">
      <c r="B13" s="11" t="s">
        <v>321</v>
      </c>
      <c r="C13" s="21"/>
      <c r="D13" s="21"/>
      <c r="E13" s="21"/>
      <c r="F13" s="12">
        <f t="shared" si="1"/>
        <v>0</v>
      </c>
      <c r="G13" s="35" t="str">
        <f>'W2 Return Build'!D61</f>
        <v/>
      </c>
    </row>
    <row r="14">
      <c r="B14" s="11" t="s">
        <v>322</v>
      </c>
      <c r="C14" s="21"/>
      <c r="D14" s="21"/>
      <c r="E14" s="21"/>
      <c r="F14" s="12">
        <f t="shared" si="1"/>
        <v>0</v>
      </c>
      <c r="G14" s="35" t="str">
        <f>'W2 Return Build'!D62</f>
        <v/>
      </c>
    </row>
    <row r="15">
      <c r="B15" s="11" t="s">
        <v>323</v>
      </c>
      <c r="C15" s="21"/>
      <c r="D15" s="21"/>
      <c r="E15" s="21"/>
      <c r="F15" s="12">
        <f t="shared" si="1"/>
        <v>0</v>
      </c>
      <c r="G15" s="35" t="str">
        <f>'W2 Return Build'!D63</f>
        <v/>
      </c>
    </row>
    <row r="17">
      <c r="A17" s="36" t="s">
        <v>324</v>
      </c>
      <c r="B17" s="14"/>
      <c r="C17" s="14"/>
      <c r="D17" s="14"/>
      <c r="E17" s="14"/>
      <c r="F17" s="14"/>
      <c r="G17" s="14"/>
      <c r="H17" s="14"/>
    </row>
    <row r="18">
      <c r="A18" s="5"/>
      <c r="B18" s="5" t="s">
        <v>325</v>
      </c>
      <c r="C18" s="5" t="s">
        <v>326</v>
      </c>
      <c r="D18" s="7" t="s">
        <v>327</v>
      </c>
    </row>
    <row r="19">
      <c r="B19" s="11" t="s">
        <v>328</v>
      </c>
      <c r="C19" s="12">
        <f>C7+D7+E7-1</f>
        <v>-1</v>
      </c>
      <c r="D19" s="37" t="str">
        <f t="shared" ref="D19:D26" si="2">IF(ROUND(C19,0)=0,"OK","CHECK")</f>
        <v>CHECK</v>
      </c>
    </row>
    <row r="20">
      <c r="B20" s="11" t="s">
        <v>329</v>
      </c>
      <c r="C20" s="12">
        <f>'W2 Return Build'!D29-('W2 Return Build'!D14-'W2 Return Build'!D28)</f>
        <v>0</v>
      </c>
      <c r="D20" s="37" t="str">
        <f t="shared" si="2"/>
        <v>OK</v>
      </c>
    </row>
    <row r="21" ht="15.75" customHeight="1">
      <c r="B21" s="11" t="s">
        <v>330</v>
      </c>
      <c r="C21" s="12">
        <f>'W2 Return Build'!D49-'W2 Return Build'!D27</f>
        <v>0</v>
      </c>
      <c r="D21" s="37" t="str">
        <f t="shared" si="2"/>
        <v>OK</v>
      </c>
    </row>
    <row r="22" ht="15.75" customHeight="1">
      <c r="B22" s="11" t="s">
        <v>331</v>
      </c>
      <c r="C22" s="12">
        <f>'W4 M-1 M-2 RE'!D15-'W2 Return Build'!D65</f>
        <v>0</v>
      </c>
      <c r="D22" s="37" t="str">
        <f t="shared" si="2"/>
        <v>OK</v>
      </c>
    </row>
    <row r="23" ht="15.75" customHeight="1">
      <c r="B23" s="11" t="s">
        <v>332</v>
      </c>
      <c r="C23" s="12">
        <f>'W4 M-1 M-2 RE'!D31-'W2 Return Build'!D62</f>
        <v>0</v>
      </c>
      <c r="D23" s="37" t="str">
        <f t="shared" si="2"/>
        <v>OK</v>
      </c>
    </row>
    <row r="24" ht="15.75" customHeight="1">
      <c r="B24" s="11" t="s">
        <v>333</v>
      </c>
      <c r="C24" s="12">
        <f>'W3 Schedule L'!E16-'W3 Schedule L'!E27</f>
        <v>0</v>
      </c>
      <c r="D24" s="37" t="str">
        <f t="shared" si="2"/>
        <v>OK</v>
      </c>
    </row>
    <row r="25" ht="15.75" customHeight="1">
      <c r="B25" s="11" t="s">
        <v>334</v>
      </c>
      <c r="C25" s="12">
        <f>'W2 Return Build'!D31-'W3 Schedule L'!E16</f>
        <v>0</v>
      </c>
      <c r="D25" s="37" t="str">
        <f t="shared" si="2"/>
        <v>OK</v>
      </c>
    </row>
    <row r="26" ht="15.75" customHeight="1">
      <c r="B26" s="11" t="s">
        <v>335</v>
      </c>
      <c r="C26" s="12">
        <f>'W4 M-1 M-2 RE'!D46-'W3 Schedule L'!E26</f>
        <v>0</v>
      </c>
      <c r="D26" s="37" t="str">
        <f t="shared" si="2"/>
        <v>OK</v>
      </c>
    </row>
    <row r="27" ht="15.75" customHeight="1"/>
    <row r="28" ht="15.75" customHeight="1">
      <c r="B28" s="17" t="s">
        <v>336</v>
      </c>
    </row>
    <row r="29" ht="15.75" customHeight="1"/>
    <row r="30" ht="15.75" customHeight="1">
      <c r="A30" s="18" t="s">
        <v>337</v>
      </c>
      <c r="B30" s="19"/>
      <c r="C30" s="19"/>
      <c r="D30" s="19"/>
      <c r="E30" s="19"/>
      <c r="F30" s="19"/>
      <c r="G30" s="19"/>
      <c r="H30" s="19"/>
    </row>
    <row r="31" ht="15.75" customHeight="1">
      <c r="B31" s="11" t="s">
        <v>338</v>
      </c>
      <c r="C31" s="26"/>
    </row>
    <row r="32" ht="15.75" customHeight="1">
      <c r="B32" s="11" t="s">
        <v>339</v>
      </c>
      <c r="C32" s="26"/>
    </row>
    <row r="33" ht="15.75" customHeight="1">
      <c r="B33" s="11" t="s">
        <v>340</v>
      </c>
      <c r="C33" s="26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2026-09-01T01:53:03Z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